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sko i TODOR AIR ALL\IMISII 2019\noemvri 2019\"/>
    </mc:Choice>
  </mc:AlternateContent>
  <bookViews>
    <workbookView xWindow="0" yWindow="0" windowWidth="21570" windowHeight="8055" tabRatio="829" activeTab="10"/>
  </bookViews>
  <sheets>
    <sheet name="01.2019" sheetId="1" r:id="rId1"/>
    <sheet name="02.2019" sheetId="2" r:id="rId2"/>
    <sheet name="03`2019" sheetId="3" r:id="rId3"/>
    <sheet name="04`2019" sheetId="4" r:id="rId4"/>
    <sheet name="05`2019" sheetId="5" r:id="rId5"/>
    <sheet name="06`2019" sheetId="6" r:id="rId6"/>
    <sheet name="07`2019" sheetId="7" r:id="rId7"/>
    <sheet name="08`2019" sheetId="8" r:id="rId8"/>
    <sheet name="09`2019" sheetId="9" r:id="rId9"/>
    <sheet name="10`2019" sheetId="10" r:id="rId10"/>
    <sheet name="11`2019" sheetId="11" r:id="rId11"/>
    <sheet name="12`2019" sheetId="12" r:id="rId12"/>
  </sheets>
  <definedNames>
    <definedName name="_xlnm.Print_Area" localSheetId="0">'01.2019'!$A$1:$E$42</definedName>
  </definedNames>
  <calcPr calcId="162913"/>
</workbook>
</file>

<file path=xl/calcChain.xml><?xml version="1.0" encoding="utf-8"?>
<calcChain xmlns="http://schemas.openxmlformats.org/spreadsheetml/2006/main">
  <c r="E14" i="1" l="1"/>
  <c r="E6" i="3" l="1"/>
  <c r="E15" i="1" l="1"/>
  <c r="E36" i="9"/>
  <c r="E37" i="8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39" i="12" s="1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41" i="12"/>
  <c r="L48" i="12" s="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40" i="11"/>
  <c r="K48" i="12" s="1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41" i="10"/>
  <c r="J48" i="12" s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40" i="9"/>
  <c r="I48" i="12" s="1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41" i="8"/>
  <c r="H48" i="12" s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41" i="7"/>
  <c r="G48" i="12" s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40" i="6"/>
  <c r="F48" i="12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41" i="5"/>
  <c r="E48" i="12" s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40" i="4"/>
  <c r="D48" i="12" s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41" i="3"/>
  <c r="C48" i="1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7" i="2"/>
  <c r="B48" i="12" s="1"/>
  <c r="E6" i="1"/>
  <c r="E7" i="1"/>
  <c r="E8" i="1"/>
  <c r="E9" i="1"/>
  <c r="E10" i="1"/>
  <c r="E11" i="1"/>
  <c r="E12" i="1"/>
  <c r="E13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1" i="1"/>
  <c r="A48" i="12" s="1"/>
  <c r="E42" i="1" l="1"/>
  <c r="E35" i="2"/>
  <c r="E39" i="3"/>
  <c r="E38" i="6"/>
  <c r="E39" i="8"/>
  <c r="E38" i="11"/>
  <c r="E39" i="10"/>
  <c r="E39" i="7"/>
  <c r="E39" i="5"/>
  <c r="E38" i="4"/>
  <c r="E40" i="1"/>
  <c r="E36" i="2" s="1"/>
  <c r="E40" i="3" s="1"/>
  <c r="E39" i="1"/>
  <c r="E34" i="2"/>
  <c r="E38" i="2" s="1"/>
  <c r="E38" i="9"/>
  <c r="D50" i="12"/>
  <c r="H50" i="12"/>
  <c r="L50" i="12"/>
  <c r="C50" i="12"/>
  <c r="K50" i="12"/>
  <c r="E50" i="12"/>
  <c r="I50" i="12"/>
  <c r="A50" i="12"/>
  <c r="G50" i="12"/>
  <c r="B50" i="12"/>
  <c r="F50" i="12"/>
  <c r="J50" i="12"/>
  <c r="E44" i="12"/>
  <c r="E39" i="4" l="1"/>
  <c r="E40" i="5" s="1"/>
  <c r="E39" i="6" s="1"/>
  <c r="E40" i="7" s="1"/>
  <c r="E40" i="8" s="1"/>
  <c r="E39" i="9" s="1"/>
  <c r="E40" i="10" s="1"/>
  <c r="E39" i="11" s="1"/>
  <c r="E40" i="12" s="1"/>
  <c r="E38" i="3"/>
  <c r="E42" i="3" l="1"/>
  <c r="E37" i="4"/>
  <c r="E41" i="4" l="1"/>
  <c r="E38" i="5"/>
  <c r="E37" i="6" l="1"/>
  <c r="E42" i="5"/>
  <c r="E41" i="6" l="1"/>
  <c r="E38" i="7"/>
  <c r="E38" i="8" l="1"/>
  <c r="E42" i="7"/>
  <c r="E42" i="8" l="1"/>
  <c r="E37" i="9"/>
  <c r="E38" i="10" l="1"/>
  <c r="E41" i="9"/>
  <c r="E37" i="11" l="1"/>
  <c r="E42" i="10"/>
  <c r="E41" i="11" l="1"/>
  <c r="E38" i="12"/>
  <c r="E42" i="12" s="1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Потребител на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<sst xmlns="http://schemas.openxmlformats.org/spreadsheetml/2006/main" count="923" uniqueCount="29">
  <si>
    <t>Смолян</t>
  </si>
  <si>
    <t>Пункт</t>
  </si>
  <si>
    <t>Община</t>
  </si>
  <si>
    <t>Дата</t>
  </si>
  <si>
    <t xml:space="preserve">Измерена концентрация </t>
  </si>
  <si>
    <t xml:space="preserve">Превишение на ПС за СДН  </t>
  </si>
  <si>
    <t>[µg/m3]</t>
  </si>
  <si>
    <t>[в пъти ПС за СДН]</t>
  </si>
  <si>
    <t>(50 µg/m3)</t>
  </si>
  <si>
    <t>2.1. ФПЧ10</t>
  </si>
  <si>
    <t>Брой регистрирани данни през месеца:</t>
  </si>
  <si>
    <t>Брой регистрирани данни от началото на годината до момента:</t>
  </si>
  <si>
    <t>Брой регистрирани превишения през месеца:</t>
  </si>
  <si>
    <t>Брой регистрирани превишения от началото на годината до момента:</t>
  </si>
  <si>
    <t>Средномесечна концентрация:</t>
  </si>
  <si>
    <t>Времеви обхват:</t>
  </si>
  <si>
    <t>Средногодишна концентрация: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</si>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</sst>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/yyyy"/>
    <numFmt numFmtId="165" formatCode="0.000"/>
    <numFmt numFmtId="166" formatCode="dd\.mm\.yyyy\ &quot;г.&quot;;@"/>
    <numFmt numFmtId="167" formatCode="d\.m\.yyyy\ &quot;г.&quot;;@"/>
    <numFmt numFmtId="168" formatCode="dd\.m\.yyyy\ &quot;г.&quot;;@"/>
  </numFmts>
  <fonts count="14" x14ac:knownFonts="1">
    <font>
      <sz val="14"/>
      <color indexed="8"/>
      <name val="Calibri"/>
      <family val="2"/>
      <charset val="204"/>
    </font>
    <font>
      <sz val="14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8"/>
      <name val="Calibri"/>
      <family val="2"/>
      <charset val="204"/>
    </font>
    <font>
      <sz val="14"/>
      <color indexed="8"/>
      <name val="Arial Narrow"/>
      <family val="2"/>
      <charset val="204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Arial Narrow"/>
      <family val="2"/>
      <charset val="204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3" fillId="0" borderId="0"/>
  </cellStyleXfs>
  <cellXfs count="35">
    <xf numFmtId="0" fontId="0" fillId="0" borderId="0" xfId="0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166" fontId="1" fillId="0" borderId="1" xfId="0" applyNumberFormat="1" applyFont="1" applyBorder="1"/>
    <xf numFmtId="0" fontId="6" fillId="0" borderId="0" xfId="0" applyFont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8" fontId="1" fillId="0" borderId="1" xfId="0" applyNumberFormat="1" applyFont="1" applyBorder="1"/>
    <xf numFmtId="10" fontId="6" fillId="2" borderId="1" xfId="0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right"/>
    </xf>
    <xf numFmtId="167" fontId="1" fillId="0" borderId="1" xfId="0" applyNumberFormat="1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2" fontId="6" fillId="2" borderId="1" xfId="0" applyNumberFormat="1" applyFont="1" applyFill="1" applyBorder="1" applyAlignment="1">
      <alignment horizontal="center"/>
    </xf>
    <xf numFmtId="0" fontId="3" fillId="2" borderId="3" xfId="0" applyFont="1" applyFill="1" applyBorder="1"/>
    <xf numFmtId="2" fontId="6" fillId="0" borderId="0" xfId="0" applyNumberFormat="1" applyFont="1"/>
    <xf numFmtId="164" fontId="1" fillId="0" borderId="0" xfId="0" quotePrefix="1" applyNumberFormat="1" applyFont="1"/>
    <xf numFmtId="0" fontId="6" fillId="0" borderId="0" xfId="0" applyFont="1" applyBorder="1"/>
    <xf numFmtId="2" fontId="12" fillId="0" borderId="0" xfId="0" applyNumberFormat="1" applyFont="1" applyFill="1" applyBorder="1"/>
    <xf numFmtId="0" fontId="6" fillId="0" borderId="4" xfId="0" applyFont="1" applyBorder="1"/>
    <xf numFmtId="0" fontId="6" fillId="0" borderId="5" xfId="0" applyFont="1" applyBorder="1"/>
    <xf numFmtId="2" fontId="12" fillId="3" borderId="6" xfId="0" applyNumberFormat="1" applyFont="1" applyFill="1" applyBorder="1"/>
    <xf numFmtId="2" fontId="8" fillId="0" borderId="2" xfId="1" applyNumberFormat="1" applyFont="1" applyFill="1" applyBorder="1" applyAlignment="1">
      <alignment horizontal="right"/>
    </xf>
    <xf numFmtId="0" fontId="1" fillId="0" borderId="0" xfId="0" applyNumberFormat="1" applyFont="1"/>
    <xf numFmtId="0" fontId="4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/>
    </xf>
    <xf numFmtId="0" fontId="1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/>
              <a:t>ФПЧ</a:t>
            </a:r>
            <a:r>
              <a:rPr lang="bg-BG" baseline="0"/>
              <a:t> 10 - 201</a:t>
            </a:r>
            <a:r>
              <a:rPr lang="en-US" baseline="0"/>
              <a:t>8</a:t>
            </a:r>
            <a:r>
              <a:rPr lang="bg-BG" baseline="0"/>
              <a:t>год.</a:t>
            </a:r>
            <a:endParaRPr lang="en-US"/>
          </a:p>
        </c:rich>
      </c:tx>
      <c:layout>
        <c:manualLayout>
          <c:xMode val="edge"/>
          <c:yMode val="edge"/>
          <c:x val="0.40750349684550297"/>
          <c:y val="1.99501477409663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F26-40B7-874A-601B3850B961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'12`2019'!$A$47:$M$47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'12`2019'!$A$48:$M$48</c:f>
              <c:numCache>
                <c:formatCode>0.00</c:formatCode>
                <c:ptCount val="13"/>
                <c:pt idx="0">
                  <c:v>74.795442758620695</c:v>
                </c:pt>
                <c:pt idx="1">
                  <c:v>47.637143571428581</c:v>
                </c:pt>
                <c:pt idx="2">
                  <c:v>37.440923225806451</c:v>
                </c:pt>
                <c:pt idx="3">
                  <c:v>32.005212666666672</c:v>
                </c:pt>
                <c:pt idx="4">
                  <c:v>18.558448709677421</c:v>
                </c:pt>
                <c:pt idx="5">
                  <c:v>17.869208333333336</c:v>
                </c:pt>
                <c:pt idx="6">
                  <c:v>18.209542580645159</c:v>
                </c:pt>
                <c:pt idx="7">
                  <c:v>22.856191379310349</c:v>
                </c:pt>
                <c:pt idx="8">
                  <c:v>22.521127333333336</c:v>
                </c:pt>
                <c:pt idx="9">
                  <c:v>29.07566806451613</c:v>
                </c:pt>
                <c:pt idx="10">
                  <c:v>35.686350666666677</c:v>
                </c:pt>
                <c:pt idx="11">
                  <c:v>47.19033736363636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26-40B7-874A-601B3850B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392545032"/>
        <c:axId val="1"/>
      </c:lineChart>
      <c:catAx>
        <c:axId val="392545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bg-BG"/>
                  <a:t>2017год.</a:t>
                </a:r>
                <a:endParaRPr lang="en-US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mmm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"/>
        <c:crosses val="autoZero"/>
        <c:auto val="1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µg/m3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392545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bg-BG"/>
              <a:t>ФПЧ</a:t>
            </a:r>
            <a:r>
              <a:rPr lang="bg-BG" baseline="0"/>
              <a:t> 10 - 201</a:t>
            </a:r>
            <a:r>
              <a:rPr lang="en-US" baseline="0"/>
              <a:t>8</a:t>
            </a:r>
            <a:r>
              <a:rPr lang="bg-BG" baseline="0"/>
              <a:t>г. - ср. год. </a:t>
            </a:r>
            <a:r>
              <a:rPr lang="en-US" baseline="0"/>
              <a:t>0</a:t>
            </a:r>
            <a:r>
              <a:rPr lang="en-US" sz="1400" b="0" i="0" baseline="0">
                <a:effectLst/>
              </a:rPr>
              <a:t>µg/m3</a:t>
            </a:r>
            <a:endParaRPr lang="bg-BG" sz="1400">
              <a:effectLst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'12`2019'!$A$47:$L$47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'12`2019'!$A$48:$L$48</c:f>
              <c:numCache>
                <c:formatCode>0.00</c:formatCode>
                <c:ptCount val="12"/>
                <c:pt idx="0">
                  <c:v>74.795442758620695</c:v>
                </c:pt>
                <c:pt idx="1">
                  <c:v>47.637143571428581</c:v>
                </c:pt>
                <c:pt idx="2">
                  <c:v>37.440923225806451</c:v>
                </c:pt>
                <c:pt idx="3">
                  <c:v>32.005212666666672</c:v>
                </c:pt>
                <c:pt idx="4">
                  <c:v>18.558448709677421</c:v>
                </c:pt>
                <c:pt idx="5">
                  <c:v>17.869208333333336</c:v>
                </c:pt>
                <c:pt idx="6">
                  <c:v>18.209542580645159</c:v>
                </c:pt>
                <c:pt idx="7">
                  <c:v>22.856191379310349</c:v>
                </c:pt>
                <c:pt idx="8">
                  <c:v>22.521127333333336</c:v>
                </c:pt>
                <c:pt idx="9">
                  <c:v>29.07566806451613</c:v>
                </c:pt>
                <c:pt idx="10">
                  <c:v>35.686350666666677</c:v>
                </c:pt>
                <c:pt idx="11">
                  <c:v>47.19033736363636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BE-4EBD-9FA1-A6B9484EC40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'12`2019'!$A$47:$L$47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'12`2019'!$A$50:$L$50</c:f>
              <c:numCache>
                <c:formatCode>0.00</c:formatCode>
                <c:ptCount val="12"/>
                <c:pt idx="0">
                  <c:v>33.653799721136757</c:v>
                </c:pt>
                <c:pt idx="1">
                  <c:v>33.653799721136757</c:v>
                </c:pt>
                <c:pt idx="2">
                  <c:v>33.653799721136757</c:v>
                </c:pt>
                <c:pt idx="3">
                  <c:v>33.653799721136757</c:v>
                </c:pt>
                <c:pt idx="4">
                  <c:v>33.653799721136757</c:v>
                </c:pt>
                <c:pt idx="5">
                  <c:v>33.653799721136757</c:v>
                </c:pt>
                <c:pt idx="6">
                  <c:v>33.653799721136757</c:v>
                </c:pt>
                <c:pt idx="7">
                  <c:v>33.653799721136757</c:v>
                </c:pt>
                <c:pt idx="8">
                  <c:v>33.653799721136757</c:v>
                </c:pt>
                <c:pt idx="9">
                  <c:v>33.653799721136757</c:v>
                </c:pt>
                <c:pt idx="10">
                  <c:v>33.653799721136757</c:v>
                </c:pt>
                <c:pt idx="11">
                  <c:v>33.653799721136757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BE-4EBD-9FA1-A6B9484EC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392546344"/>
        <c:axId val="1"/>
      </c:lineChart>
      <c:catAx>
        <c:axId val="392546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bg-BG"/>
                  <a:t>201</a:t>
                </a:r>
                <a:r>
                  <a:rPr lang="en-US"/>
                  <a:t>8</a:t>
                </a:r>
                <a:r>
                  <a:rPr lang="bg-BG"/>
                  <a:t> г.</a:t>
                </a:r>
                <a:endParaRPr lang="en-US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mmm/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"/>
        <c:crosses val="autoZero"/>
        <c:auto val="1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µg/m3</a:t>
                </a:r>
                <a:endParaRPr lang="bg-BG" sz="1000">
                  <a:effectLst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3925463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/>
              <a:t>ФПЧ10, </a:t>
            </a:r>
            <a:r>
              <a:rPr lang="bg-BG" baseline="0"/>
              <a:t> АИС СМОЛЯН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2018г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'12`2019'!$A$47:$L$47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'12`2019'!$A$48:$L$48</c:f>
              <c:numCache>
                <c:formatCode>0.00</c:formatCode>
                <c:ptCount val="12"/>
                <c:pt idx="0">
                  <c:v>74.795442758620695</c:v>
                </c:pt>
                <c:pt idx="1">
                  <c:v>47.637143571428581</c:v>
                </c:pt>
                <c:pt idx="2">
                  <c:v>37.440923225806451</c:v>
                </c:pt>
                <c:pt idx="3">
                  <c:v>32.005212666666672</c:v>
                </c:pt>
                <c:pt idx="4">
                  <c:v>18.558448709677421</c:v>
                </c:pt>
                <c:pt idx="5">
                  <c:v>17.869208333333336</c:v>
                </c:pt>
                <c:pt idx="6">
                  <c:v>18.209542580645159</c:v>
                </c:pt>
                <c:pt idx="7">
                  <c:v>22.856191379310349</c:v>
                </c:pt>
                <c:pt idx="8">
                  <c:v>22.521127333333336</c:v>
                </c:pt>
                <c:pt idx="9">
                  <c:v>29.07566806451613</c:v>
                </c:pt>
                <c:pt idx="10">
                  <c:v>35.686350666666677</c:v>
                </c:pt>
                <c:pt idx="11">
                  <c:v>47.19033736363636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BC-460B-9BB9-C36D4A08B440}"/>
            </c:ext>
          </c:extLst>
        </c:ser>
        <c:ser>
          <c:idx val="1"/>
          <c:order val="1"/>
          <c:tx>
            <c:v>2017г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'12`2019'!$A$47:$L$47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'12`2019'!$A$49:$L$49</c:f>
              <c:numCache>
                <c:formatCode>General</c:formatCode>
                <c:ptCount val="12"/>
                <c:pt idx="0">
                  <c:v>82.17</c:v>
                </c:pt>
                <c:pt idx="1">
                  <c:v>76.08</c:v>
                </c:pt>
                <c:pt idx="2">
                  <c:v>42.93</c:v>
                </c:pt>
                <c:pt idx="3">
                  <c:v>29.17</c:v>
                </c:pt>
                <c:pt idx="4">
                  <c:v>21.22</c:v>
                </c:pt>
                <c:pt idx="5">
                  <c:v>22.67</c:v>
                </c:pt>
                <c:pt idx="6">
                  <c:v>23.11</c:v>
                </c:pt>
                <c:pt idx="7">
                  <c:v>23.47</c:v>
                </c:pt>
                <c:pt idx="8">
                  <c:v>21.13</c:v>
                </c:pt>
                <c:pt idx="9">
                  <c:v>30.07</c:v>
                </c:pt>
                <c:pt idx="10">
                  <c:v>50.39</c:v>
                </c:pt>
                <c:pt idx="11">
                  <c:v>50.59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BC-460B-9BB9-C36D4A08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905448"/>
        <c:axId val="511910040"/>
      </c:barChart>
      <c:lineChart>
        <c:grouping val="standard"/>
        <c:varyColors val="0"/>
        <c:ser>
          <c:idx val="2"/>
          <c:order val="2"/>
          <c:tx>
            <c:v>2018ср. год.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ellipse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'12`2019'!$A$47:$L$47</c:f>
              <c:strCache>
                <c:ptCount val="12"/>
                <c:pt idx="0">
                  <c:v>Януари</c:v>
                </c:pt>
                <c:pt idx="1">
                  <c:v>Февруари</c:v>
                </c:pt>
                <c:pt idx="2">
                  <c:v>Март</c:v>
                </c:pt>
                <c:pt idx="3">
                  <c:v>Април</c:v>
                </c:pt>
                <c:pt idx="4">
                  <c:v>Май</c:v>
                </c:pt>
                <c:pt idx="5">
                  <c:v>Юни</c:v>
                </c:pt>
                <c:pt idx="6">
                  <c:v>Юли</c:v>
                </c:pt>
                <c:pt idx="7">
                  <c:v>Август</c:v>
                </c:pt>
                <c:pt idx="8">
                  <c:v>Септември</c:v>
                </c:pt>
                <c:pt idx="9">
                  <c:v>Октомври</c:v>
                </c:pt>
                <c:pt idx="10">
                  <c:v>Ноември</c:v>
                </c:pt>
                <c:pt idx="11">
                  <c:v>Декември</c:v>
                </c:pt>
              </c:strCache>
            </c:strRef>
          </c:cat>
          <c:val>
            <c:numRef>
              <c:f>'12`2019'!$A$50:$L$50</c:f>
              <c:numCache>
                <c:formatCode>0.00</c:formatCode>
                <c:ptCount val="12"/>
                <c:pt idx="0">
                  <c:v>33.653799721136757</c:v>
                </c:pt>
                <c:pt idx="1">
                  <c:v>33.653799721136757</c:v>
                </c:pt>
                <c:pt idx="2">
                  <c:v>33.653799721136757</c:v>
                </c:pt>
                <c:pt idx="3">
                  <c:v>33.653799721136757</c:v>
                </c:pt>
                <c:pt idx="4">
                  <c:v>33.653799721136757</c:v>
                </c:pt>
                <c:pt idx="5">
                  <c:v>33.653799721136757</c:v>
                </c:pt>
                <c:pt idx="6">
                  <c:v>33.653799721136757</c:v>
                </c:pt>
                <c:pt idx="7">
                  <c:v>33.653799721136757</c:v>
                </c:pt>
                <c:pt idx="8">
                  <c:v>33.653799721136757</c:v>
                </c:pt>
                <c:pt idx="9">
                  <c:v>33.653799721136757</c:v>
                </c:pt>
                <c:pt idx="10">
                  <c:v>33.653799721136757</c:v>
                </c:pt>
                <c:pt idx="11">
                  <c:v>33.653799721136757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BC-460B-9BB9-C36D4A08B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905448"/>
        <c:axId val="511910040"/>
      </c:lineChart>
      <c:catAx>
        <c:axId val="51190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511910040"/>
        <c:crosses val="autoZero"/>
        <c:auto val="1"/>
        <c:lblAlgn val="ctr"/>
        <c:lblOffset val="100"/>
        <c:noMultiLvlLbl val="0"/>
      </c:catAx>
      <c:valAx>
        <c:axId val="51191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511905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51</xdr:row>
      <xdr:rowOff>209550</xdr:rowOff>
    </xdr:from>
    <xdr:to>
      <xdr:col>10</xdr:col>
      <xdr:colOff>171450</xdr:colOff>
      <xdr:row>65</xdr:row>
      <xdr:rowOff>38100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67</xdr:row>
      <xdr:rowOff>219075</xdr:rowOff>
    </xdr:from>
    <xdr:to>
      <xdr:col>10</xdr:col>
      <xdr:colOff>266700</xdr:colOff>
      <xdr:row>84</xdr:row>
      <xdr:rowOff>9525</xdr:rowOff>
    </xdr:to>
    <xdr:graphicFrame macro="">
      <xdr:nvGraphicFramePr>
        <xdr:cNvPr id="20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419100</xdr:colOff>
      <xdr:row>62</xdr:row>
      <xdr:rowOff>161925</xdr:rowOff>
    </xdr:from>
    <xdr:to>
      <xdr:col>22</xdr:col>
      <xdr:colOff>123825</xdr:colOff>
      <xdr:row>84</xdr:row>
      <xdr:rowOff>219075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42"/>
  <sheetViews>
    <sheetView topLeftCell="A22" workbookViewId="0">
      <selection activeCell="D20" sqref="D20"/>
    </sheetView>
  </sheetViews>
  <sheetFormatPr defaultRowHeight="18" x14ac:dyDescent="0.25"/>
  <cols>
    <col min="1" max="2" width="8.796875" style="8" customWidth="1"/>
    <col min="3" max="3" width="10.398437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7">
        <v>43466</v>
      </c>
      <c r="D6" s="17">
        <v>42.141199999999998</v>
      </c>
      <c r="E6" s="18" t="str">
        <f>IF(D6&gt;50,D6/50,"-")</f>
        <v>-</v>
      </c>
    </row>
    <row r="7" spans="1:5" x14ac:dyDescent="0.25">
      <c r="A7" s="4" t="s">
        <v>0</v>
      </c>
      <c r="B7" s="4" t="s">
        <v>0</v>
      </c>
      <c r="C7" s="7">
        <v>43467</v>
      </c>
      <c r="D7" s="17">
        <v>48.292450000000002</v>
      </c>
      <c r="E7" s="18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7">
        <v>43468</v>
      </c>
      <c r="D8" s="17">
        <v>37.534889999999997</v>
      </c>
      <c r="E8" s="18" t="str">
        <f t="shared" si="0"/>
        <v>-</v>
      </c>
    </row>
    <row r="9" spans="1:5" x14ac:dyDescent="0.25">
      <c r="A9" s="4" t="s">
        <v>0</v>
      </c>
      <c r="B9" s="4" t="s">
        <v>0</v>
      </c>
      <c r="C9" s="7">
        <v>43469</v>
      </c>
      <c r="D9" s="17">
        <v>21.12397</v>
      </c>
      <c r="E9" s="18" t="str">
        <f t="shared" si="0"/>
        <v>-</v>
      </c>
    </row>
    <row r="10" spans="1:5" x14ac:dyDescent="0.25">
      <c r="A10" s="4" t="s">
        <v>0</v>
      </c>
      <c r="B10" s="4" t="s">
        <v>0</v>
      </c>
      <c r="C10" s="7">
        <v>43470</v>
      </c>
      <c r="D10" s="17">
        <v>41.778350000000003</v>
      </c>
      <c r="E10" s="18" t="str">
        <f t="shared" si="0"/>
        <v>-</v>
      </c>
    </row>
    <row r="11" spans="1:5" x14ac:dyDescent="0.25">
      <c r="A11" s="4" t="s">
        <v>0</v>
      </c>
      <c r="B11" s="4" t="s">
        <v>0</v>
      </c>
      <c r="C11" s="7">
        <v>43471</v>
      </c>
      <c r="D11" s="17">
        <v>79.220659999999995</v>
      </c>
      <c r="E11" s="18">
        <f t="shared" si="0"/>
        <v>1.5844132</v>
      </c>
    </row>
    <row r="12" spans="1:5" x14ac:dyDescent="0.25">
      <c r="A12" s="4" t="s">
        <v>0</v>
      </c>
      <c r="B12" s="4" t="s">
        <v>0</v>
      </c>
      <c r="C12" s="7">
        <v>43472</v>
      </c>
      <c r="D12" s="17">
        <v>49.284669999999998</v>
      </c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7">
        <v>43473</v>
      </c>
      <c r="D13" s="17">
        <v>66.361599999999996</v>
      </c>
      <c r="E13" s="18">
        <f t="shared" si="0"/>
        <v>1.327232</v>
      </c>
    </row>
    <row r="14" spans="1:5" x14ac:dyDescent="0.25">
      <c r="A14" s="4" t="s">
        <v>0</v>
      </c>
      <c r="B14" s="4" t="s">
        <v>0</v>
      </c>
      <c r="C14" s="7">
        <v>43474</v>
      </c>
      <c r="D14" s="17">
        <v>113.3571</v>
      </c>
      <c r="E14" s="18">
        <f>IF(D14&gt;50,D14/50,"-")</f>
        <v>2.2671420000000002</v>
      </c>
    </row>
    <row r="15" spans="1:5" x14ac:dyDescent="0.25">
      <c r="A15" s="4" t="s">
        <v>0</v>
      </c>
      <c r="B15" s="4" t="s">
        <v>0</v>
      </c>
      <c r="C15" s="7">
        <v>43475</v>
      </c>
      <c r="D15" s="17"/>
      <c r="E15" s="18" t="str">
        <f>IF(D15&gt;50,D15/50,"-")</f>
        <v>-</v>
      </c>
    </row>
    <row r="16" spans="1:5" x14ac:dyDescent="0.25">
      <c r="A16" s="4" t="s">
        <v>0</v>
      </c>
      <c r="B16" s="4" t="s">
        <v>0</v>
      </c>
      <c r="C16" s="7">
        <v>43476</v>
      </c>
      <c r="D16" s="17">
        <v>42.07132</v>
      </c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7">
        <v>43477</v>
      </c>
      <c r="D17" s="17">
        <v>83.634929999999997</v>
      </c>
      <c r="E17" s="18">
        <f t="shared" si="0"/>
        <v>1.6726985999999999</v>
      </c>
    </row>
    <row r="18" spans="1:5" x14ac:dyDescent="0.25">
      <c r="A18" s="4" t="s">
        <v>0</v>
      </c>
      <c r="B18" s="4" t="s">
        <v>0</v>
      </c>
      <c r="C18" s="7">
        <v>43478</v>
      </c>
      <c r="D18" s="17">
        <v>56.870800000000003</v>
      </c>
      <c r="E18" s="18">
        <f t="shared" si="0"/>
        <v>1.137416</v>
      </c>
    </row>
    <row r="19" spans="1:5" x14ac:dyDescent="0.25">
      <c r="A19" s="4" t="s">
        <v>0</v>
      </c>
      <c r="B19" s="4" t="s">
        <v>0</v>
      </c>
      <c r="C19" s="7">
        <v>43479</v>
      </c>
      <c r="D19" s="17">
        <v>66.974819999999994</v>
      </c>
      <c r="E19" s="18">
        <f t="shared" si="0"/>
        <v>1.3394963999999998</v>
      </c>
    </row>
    <row r="20" spans="1:5" x14ac:dyDescent="0.25">
      <c r="A20" s="4" t="s">
        <v>0</v>
      </c>
      <c r="B20" s="4" t="s">
        <v>0</v>
      </c>
      <c r="C20" s="7">
        <v>43480</v>
      </c>
      <c r="D20" s="17"/>
      <c r="E20" s="18" t="str">
        <f t="shared" si="0"/>
        <v>-</v>
      </c>
    </row>
    <row r="21" spans="1:5" x14ac:dyDescent="0.25">
      <c r="A21" s="4" t="s">
        <v>0</v>
      </c>
      <c r="B21" s="4" t="s">
        <v>0</v>
      </c>
      <c r="C21" s="7">
        <v>43481</v>
      </c>
      <c r="D21" s="17">
        <v>31.776959999999999</v>
      </c>
      <c r="E21" s="18" t="str">
        <f t="shared" si="0"/>
        <v>-</v>
      </c>
    </row>
    <row r="22" spans="1:5" x14ac:dyDescent="0.25">
      <c r="A22" s="4" t="s">
        <v>0</v>
      </c>
      <c r="B22" s="4" t="s">
        <v>0</v>
      </c>
      <c r="C22" s="7">
        <v>43482</v>
      </c>
      <c r="D22" s="17">
        <v>82.070089999999993</v>
      </c>
      <c r="E22" s="18">
        <f t="shared" si="0"/>
        <v>1.6414017999999999</v>
      </c>
    </row>
    <row r="23" spans="1:5" x14ac:dyDescent="0.25">
      <c r="A23" s="4" t="s">
        <v>0</v>
      </c>
      <c r="B23" s="4" t="s">
        <v>0</v>
      </c>
      <c r="C23" s="7">
        <v>43483</v>
      </c>
      <c r="D23" s="17">
        <v>105.65689999999999</v>
      </c>
      <c r="E23" s="18">
        <f t="shared" si="0"/>
        <v>2.1131379999999997</v>
      </c>
    </row>
    <row r="24" spans="1:5" x14ac:dyDescent="0.25">
      <c r="A24" s="4" t="s">
        <v>0</v>
      </c>
      <c r="B24" s="4" t="s">
        <v>0</v>
      </c>
      <c r="C24" s="7">
        <v>43484</v>
      </c>
      <c r="D24" s="17">
        <v>137.20590000000001</v>
      </c>
      <c r="E24" s="18">
        <f t="shared" si="0"/>
        <v>2.7441180000000003</v>
      </c>
    </row>
    <row r="25" spans="1:5" x14ac:dyDescent="0.25">
      <c r="A25" s="4" t="s">
        <v>0</v>
      </c>
      <c r="B25" s="4" t="s">
        <v>0</v>
      </c>
      <c r="C25" s="7">
        <v>43485</v>
      </c>
      <c r="D25" s="17">
        <v>152.9282</v>
      </c>
      <c r="E25" s="18">
        <f t="shared" si="0"/>
        <v>3.0585640000000001</v>
      </c>
    </row>
    <row r="26" spans="1:5" x14ac:dyDescent="0.25">
      <c r="A26" s="4" t="s">
        <v>0</v>
      </c>
      <c r="B26" s="4" t="s">
        <v>0</v>
      </c>
      <c r="C26" s="7">
        <v>43486</v>
      </c>
      <c r="D26" s="17">
        <v>110.9683</v>
      </c>
      <c r="E26" s="18">
        <f t="shared" si="0"/>
        <v>2.2193659999999999</v>
      </c>
    </row>
    <row r="27" spans="1:5" x14ac:dyDescent="0.25">
      <c r="A27" s="4" t="s">
        <v>0</v>
      </c>
      <c r="B27" s="4" t="s">
        <v>0</v>
      </c>
      <c r="C27" s="7">
        <v>43487</v>
      </c>
      <c r="D27" s="17">
        <v>82.795050000000003</v>
      </c>
      <c r="E27" s="18">
        <f t="shared" si="0"/>
        <v>1.6559010000000001</v>
      </c>
    </row>
    <row r="28" spans="1:5" x14ac:dyDescent="0.25">
      <c r="A28" s="4" t="s">
        <v>0</v>
      </c>
      <c r="B28" s="4" t="s">
        <v>0</v>
      </c>
      <c r="C28" s="7">
        <v>43488</v>
      </c>
      <c r="D28" s="17">
        <v>34.467500000000001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7">
        <v>43489</v>
      </c>
      <c r="D29" s="17">
        <v>109.4641</v>
      </c>
      <c r="E29" s="18">
        <f t="shared" si="0"/>
        <v>2.189282</v>
      </c>
    </row>
    <row r="30" spans="1:5" x14ac:dyDescent="0.25">
      <c r="A30" s="4" t="s">
        <v>0</v>
      </c>
      <c r="B30" s="4" t="s">
        <v>0</v>
      </c>
      <c r="C30" s="7">
        <v>43490</v>
      </c>
      <c r="D30" s="17">
        <v>111.7787</v>
      </c>
      <c r="E30" s="18">
        <f t="shared" si="0"/>
        <v>2.2355740000000002</v>
      </c>
    </row>
    <row r="31" spans="1:5" x14ac:dyDescent="0.25">
      <c r="A31" s="4" t="s">
        <v>0</v>
      </c>
      <c r="B31" s="4" t="s">
        <v>0</v>
      </c>
      <c r="C31" s="7">
        <v>43491</v>
      </c>
      <c r="D31" s="17">
        <v>140.5806</v>
      </c>
      <c r="E31" s="18">
        <f t="shared" si="0"/>
        <v>2.8116120000000002</v>
      </c>
    </row>
    <row r="32" spans="1:5" x14ac:dyDescent="0.25">
      <c r="A32" s="4" t="s">
        <v>0</v>
      </c>
      <c r="B32" s="4" t="s">
        <v>0</v>
      </c>
      <c r="C32" s="7">
        <v>43492</v>
      </c>
      <c r="D32" s="17">
        <v>114.173</v>
      </c>
      <c r="E32" s="18">
        <f t="shared" si="0"/>
        <v>2.2834599999999998</v>
      </c>
    </row>
    <row r="33" spans="1:5" x14ac:dyDescent="0.25">
      <c r="A33" s="4" t="s">
        <v>0</v>
      </c>
      <c r="B33" s="4" t="s">
        <v>0</v>
      </c>
      <c r="C33" s="7">
        <v>43493</v>
      </c>
      <c r="D33" s="17">
        <v>53.287309999999998</v>
      </c>
      <c r="E33" s="18">
        <f t="shared" si="0"/>
        <v>1.0657462</v>
      </c>
    </row>
    <row r="34" spans="1:5" x14ac:dyDescent="0.25">
      <c r="A34" s="4" t="s">
        <v>0</v>
      </c>
      <c r="B34" s="4" t="s">
        <v>0</v>
      </c>
      <c r="C34" s="7">
        <v>43494</v>
      </c>
      <c r="D34" s="17">
        <v>40.397849999999998</v>
      </c>
      <c r="E34" s="18" t="str">
        <f t="shared" si="0"/>
        <v>-</v>
      </c>
    </row>
    <row r="35" spans="1:5" x14ac:dyDescent="0.25">
      <c r="A35" s="4" t="s">
        <v>0</v>
      </c>
      <c r="B35" s="4" t="s">
        <v>0</v>
      </c>
      <c r="C35" s="7">
        <v>43495</v>
      </c>
      <c r="D35" s="17">
        <v>50.088239999999999</v>
      </c>
      <c r="E35" s="18">
        <f t="shared" si="0"/>
        <v>1.0017647999999999</v>
      </c>
    </row>
    <row r="36" spans="1:5" x14ac:dyDescent="0.25">
      <c r="A36" s="4" t="s">
        <v>0</v>
      </c>
      <c r="B36" s="4" t="s">
        <v>0</v>
      </c>
      <c r="C36" s="7">
        <v>43496</v>
      </c>
      <c r="D36" s="17">
        <v>62.782380000000003</v>
      </c>
      <c r="E36" s="18">
        <f t="shared" si="0"/>
        <v>1.2556476000000001</v>
      </c>
    </row>
    <row r="37" spans="1:5" x14ac:dyDescent="0.25">
      <c r="A37" s="1" t="s">
        <v>10</v>
      </c>
      <c r="B37" s="9"/>
      <c r="C37" s="9"/>
      <c r="D37" s="9"/>
      <c r="E37" s="10">
        <f>COUNT(D4:D36)</f>
        <v>29</v>
      </c>
    </row>
    <row r="38" spans="1:5" x14ac:dyDescent="0.25">
      <c r="A38" s="1" t="s">
        <v>11</v>
      </c>
      <c r="B38" s="9"/>
      <c r="C38" s="9"/>
      <c r="D38" s="9"/>
      <c r="E38" s="10">
        <f>COUNT(D4:D36)</f>
        <v>29</v>
      </c>
    </row>
    <row r="39" spans="1:5" x14ac:dyDescent="0.25">
      <c r="A39" s="6" t="s">
        <v>12</v>
      </c>
      <c r="B39" s="9"/>
      <c r="C39" s="9"/>
      <c r="D39" s="9"/>
      <c r="E39" s="10">
        <f>COUNT(E4:E36)</f>
        <v>19</v>
      </c>
    </row>
    <row r="40" spans="1:5" x14ac:dyDescent="0.25">
      <c r="A40" s="6" t="s">
        <v>13</v>
      </c>
      <c r="B40" s="9"/>
      <c r="C40" s="9"/>
      <c r="D40" s="9"/>
      <c r="E40" s="10">
        <f>COUNT(E4:E36)</f>
        <v>19</v>
      </c>
    </row>
    <row r="41" spans="1:5" x14ac:dyDescent="0.25">
      <c r="A41" s="1" t="s">
        <v>14</v>
      </c>
      <c r="B41" s="9"/>
      <c r="C41" s="9"/>
      <c r="D41" s="9"/>
      <c r="E41" s="20">
        <f>AVERAGE(D4:D36)</f>
        <v>74.795442758620695</v>
      </c>
    </row>
    <row r="42" spans="1:5" x14ac:dyDescent="0.25">
      <c r="A42" s="1" t="s">
        <v>15</v>
      </c>
      <c r="B42" s="9"/>
      <c r="C42" s="9"/>
      <c r="D42" s="9"/>
      <c r="E42" s="14">
        <f>(E38/E37)</f>
        <v>1</v>
      </c>
    </row>
  </sheetData>
  <mergeCells count="5">
    <mergeCell ref="A3:A5"/>
    <mergeCell ref="B3:B5"/>
    <mergeCell ref="C3:C5"/>
    <mergeCell ref="A1:E1"/>
    <mergeCell ref="A2:E2"/>
  </mergeCells>
  <phoneticPr fontId="5" type="noConversion"/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42"/>
  <sheetViews>
    <sheetView topLeftCell="A21" workbookViewId="0">
      <selection activeCell="E26" sqref="E26"/>
    </sheetView>
  </sheetViews>
  <sheetFormatPr defaultRowHeight="18" x14ac:dyDescent="0.25"/>
  <cols>
    <col min="1" max="2" width="8.796875" style="8" customWidth="1"/>
    <col min="3" max="3" width="10.29687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6">
        <v>43739</v>
      </c>
      <c r="D6" s="17">
        <v>22.26079</v>
      </c>
      <c r="E6" s="18" t="str">
        <f>IF(D6&gt;50,D6/50,"-")</f>
        <v>-</v>
      </c>
    </row>
    <row r="7" spans="1:5" x14ac:dyDescent="0.25">
      <c r="A7" s="4" t="s">
        <v>0</v>
      </c>
      <c r="B7" s="4" t="s">
        <v>0</v>
      </c>
      <c r="C7" s="16">
        <v>43740</v>
      </c>
      <c r="D7" s="17">
        <v>29.03162</v>
      </c>
      <c r="E7" s="18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16">
        <v>43741</v>
      </c>
      <c r="D8" s="17">
        <v>26.191199999999998</v>
      </c>
      <c r="E8" s="18" t="str">
        <f t="shared" si="0"/>
        <v>-</v>
      </c>
    </row>
    <row r="9" spans="1:5" x14ac:dyDescent="0.25">
      <c r="A9" s="4" t="s">
        <v>0</v>
      </c>
      <c r="B9" s="4" t="s">
        <v>0</v>
      </c>
      <c r="C9" s="16">
        <v>43742</v>
      </c>
      <c r="D9" s="17">
        <v>17.681799999999999</v>
      </c>
      <c r="E9" s="18" t="str">
        <f t="shared" si="0"/>
        <v>-</v>
      </c>
    </row>
    <row r="10" spans="1:5" x14ac:dyDescent="0.25">
      <c r="A10" s="4" t="s">
        <v>0</v>
      </c>
      <c r="B10" s="4" t="s">
        <v>0</v>
      </c>
      <c r="C10" s="16">
        <v>43743</v>
      </c>
      <c r="D10" s="17">
        <v>13.28369</v>
      </c>
      <c r="E10" s="18" t="str">
        <f t="shared" si="0"/>
        <v>-</v>
      </c>
    </row>
    <row r="11" spans="1:5" x14ac:dyDescent="0.25">
      <c r="A11" s="4" t="s">
        <v>0</v>
      </c>
      <c r="B11" s="4" t="s">
        <v>0</v>
      </c>
      <c r="C11" s="16">
        <v>43744</v>
      </c>
      <c r="D11" s="17">
        <v>11.201919999999999</v>
      </c>
      <c r="E11" s="18" t="str">
        <f t="shared" si="0"/>
        <v>-</v>
      </c>
    </row>
    <row r="12" spans="1:5" x14ac:dyDescent="0.25">
      <c r="A12" s="4" t="s">
        <v>0</v>
      </c>
      <c r="B12" s="4" t="s">
        <v>0</v>
      </c>
      <c r="C12" s="16">
        <v>43745</v>
      </c>
      <c r="D12" s="17">
        <v>15.747490000000001</v>
      </c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16">
        <v>43746</v>
      </c>
      <c r="D13" s="17">
        <v>16.481770000000001</v>
      </c>
      <c r="E13" s="18" t="str">
        <f t="shared" si="0"/>
        <v>-</v>
      </c>
    </row>
    <row r="14" spans="1:5" x14ac:dyDescent="0.25">
      <c r="A14" s="4" t="s">
        <v>0</v>
      </c>
      <c r="B14" s="4" t="s">
        <v>0</v>
      </c>
      <c r="C14" s="16">
        <v>43747</v>
      </c>
      <c r="D14" s="17">
        <v>19.567540000000001</v>
      </c>
      <c r="E14" s="18" t="str">
        <f t="shared" si="0"/>
        <v>-</v>
      </c>
    </row>
    <row r="15" spans="1:5" x14ac:dyDescent="0.25">
      <c r="A15" s="4" t="s">
        <v>0</v>
      </c>
      <c r="B15" s="4" t="s">
        <v>0</v>
      </c>
      <c r="C15" s="16">
        <v>43748</v>
      </c>
      <c r="D15" s="17">
        <v>22.239239999999999</v>
      </c>
      <c r="E15" s="18" t="str">
        <f t="shared" si="0"/>
        <v>-</v>
      </c>
    </row>
    <row r="16" spans="1:5" x14ac:dyDescent="0.25">
      <c r="A16" s="4" t="s">
        <v>0</v>
      </c>
      <c r="B16" s="4" t="s">
        <v>0</v>
      </c>
      <c r="C16" s="16">
        <v>43749</v>
      </c>
      <c r="D16" s="17">
        <v>29.006799999999998</v>
      </c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16">
        <v>43750</v>
      </c>
      <c r="D17" s="17">
        <v>29.632709999999999</v>
      </c>
      <c r="E17" s="18" t="str">
        <f t="shared" si="0"/>
        <v>-</v>
      </c>
    </row>
    <row r="18" spans="1:5" x14ac:dyDescent="0.25">
      <c r="A18" s="4" t="s">
        <v>0</v>
      </c>
      <c r="B18" s="4" t="s">
        <v>0</v>
      </c>
      <c r="C18" s="16">
        <v>43751</v>
      </c>
      <c r="D18" s="17">
        <v>24.322800000000001</v>
      </c>
      <c r="E18" s="18" t="str">
        <f t="shared" si="0"/>
        <v>-</v>
      </c>
    </row>
    <row r="19" spans="1:5" x14ac:dyDescent="0.25">
      <c r="A19" s="4" t="s">
        <v>0</v>
      </c>
      <c r="B19" s="4" t="s">
        <v>0</v>
      </c>
      <c r="C19" s="16">
        <v>43752</v>
      </c>
      <c r="D19" s="17">
        <v>22.78538</v>
      </c>
      <c r="E19" s="18" t="str">
        <f t="shared" si="0"/>
        <v>-</v>
      </c>
    </row>
    <row r="20" spans="1:5" x14ac:dyDescent="0.25">
      <c r="A20" s="4" t="s">
        <v>0</v>
      </c>
      <c r="B20" s="4" t="s">
        <v>0</v>
      </c>
      <c r="C20" s="16">
        <v>43753</v>
      </c>
      <c r="D20" s="17">
        <v>22.187139999999999</v>
      </c>
      <c r="E20" s="18" t="str">
        <f t="shared" si="0"/>
        <v>-</v>
      </c>
    </row>
    <row r="21" spans="1:5" x14ac:dyDescent="0.25">
      <c r="A21" s="4" t="s">
        <v>0</v>
      </c>
      <c r="B21" s="4" t="s">
        <v>0</v>
      </c>
      <c r="C21" s="16">
        <v>43754</v>
      </c>
      <c r="D21" s="17">
        <v>24.159800000000001</v>
      </c>
      <c r="E21" s="18" t="str">
        <f t="shared" si="0"/>
        <v>-</v>
      </c>
    </row>
    <row r="22" spans="1:5" x14ac:dyDescent="0.25">
      <c r="A22" s="4" t="s">
        <v>0</v>
      </c>
      <c r="B22" s="4" t="s">
        <v>0</v>
      </c>
      <c r="C22" s="16">
        <v>43755</v>
      </c>
      <c r="D22" s="17">
        <v>29.089559999999999</v>
      </c>
      <c r="E22" s="18" t="str">
        <f t="shared" si="0"/>
        <v>-</v>
      </c>
    </row>
    <row r="23" spans="1:5" x14ac:dyDescent="0.25">
      <c r="A23" s="4" t="s">
        <v>0</v>
      </c>
      <c r="B23" s="4" t="s">
        <v>0</v>
      </c>
      <c r="C23" s="16">
        <v>43756</v>
      </c>
      <c r="D23" s="17">
        <v>29.595960000000002</v>
      </c>
      <c r="E23" s="18" t="str">
        <f t="shared" si="0"/>
        <v>-</v>
      </c>
    </row>
    <row r="24" spans="1:5" x14ac:dyDescent="0.25">
      <c r="A24" s="4" t="s">
        <v>0</v>
      </c>
      <c r="B24" s="4" t="s">
        <v>0</v>
      </c>
      <c r="C24" s="16">
        <v>43757</v>
      </c>
      <c r="D24" s="17">
        <v>27.534980000000001</v>
      </c>
      <c r="E24" s="18" t="str">
        <f t="shared" si="0"/>
        <v>-</v>
      </c>
    </row>
    <row r="25" spans="1:5" x14ac:dyDescent="0.25">
      <c r="A25" s="4" t="s">
        <v>0</v>
      </c>
      <c r="B25" s="4" t="s">
        <v>0</v>
      </c>
      <c r="C25" s="16">
        <v>43758</v>
      </c>
      <c r="D25" s="17">
        <v>29.20872</v>
      </c>
      <c r="E25" s="18" t="str">
        <f t="shared" si="0"/>
        <v>-</v>
      </c>
    </row>
    <row r="26" spans="1:5" x14ac:dyDescent="0.25">
      <c r="A26" s="4" t="s">
        <v>0</v>
      </c>
      <c r="B26" s="4" t="s">
        <v>0</v>
      </c>
      <c r="C26" s="16">
        <v>43759</v>
      </c>
      <c r="D26" s="17">
        <v>36.683700000000002</v>
      </c>
      <c r="E26" s="18" t="str">
        <f t="shared" si="0"/>
        <v>-</v>
      </c>
    </row>
    <row r="27" spans="1:5" x14ac:dyDescent="0.25">
      <c r="A27" s="4" t="s">
        <v>0</v>
      </c>
      <c r="B27" s="4" t="s">
        <v>0</v>
      </c>
      <c r="C27" s="16">
        <v>43760</v>
      </c>
      <c r="D27" s="17">
        <v>33.322279999999999</v>
      </c>
      <c r="E27" s="18" t="str">
        <f t="shared" si="0"/>
        <v>-</v>
      </c>
    </row>
    <row r="28" spans="1:5" x14ac:dyDescent="0.25">
      <c r="A28" s="4" t="s">
        <v>0</v>
      </c>
      <c r="B28" s="4" t="s">
        <v>0</v>
      </c>
      <c r="C28" s="16">
        <v>43761</v>
      </c>
      <c r="D28" s="17">
        <v>28.419609999999999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16">
        <v>43762</v>
      </c>
      <c r="D29" s="17">
        <v>26.98433</v>
      </c>
      <c r="E29" s="18" t="str">
        <f t="shared" si="0"/>
        <v>-</v>
      </c>
    </row>
    <row r="30" spans="1:5" x14ac:dyDescent="0.25">
      <c r="A30" s="4" t="s">
        <v>0</v>
      </c>
      <c r="B30" s="4" t="s">
        <v>0</v>
      </c>
      <c r="C30" s="16">
        <v>43763</v>
      </c>
      <c r="D30" s="17">
        <v>36.105789999999999</v>
      </c>
      <c r="E30" s="18" t="str">
        <f t="shared" si="0"/>
        <v>-</v>
      </c>
    </row>
    <row r="31" spans="1:5" x14ac:dyDescent="0.25">
      <c r="A31" s="4" t="s">
        <v>0</v>
      </c>
      <c r="B31" s="4" t="s">
        <v>0</v>
      </c>
      <c r="C31" s="16">
        <v>43764</v>
      </c>
      <c r="D31" s="17">
        <v>25.900300000000001</v>
      </c>
      <c r="E31" s="18" t="str">
        <f t="shared" si="0"/>
        <v>-</v>
      </c>
    </row>
    <row r="32" spans="1:5" x14ac:dyDescent="0.25">
      <c r="A32" s="4" t="s">
        <v>0</v>
      </c>
      <c r="B32" s="4" t="s">
        <v>0</v>
      </c>
      <c r="C32" s="16">
        <v>43765</v>
      </c>
      <c r="D32" s="17">
        <v>29.593440000000001</v>
      </c>
      <c r="E32" s="18" t="str">
        <f t="shared" si="0"/>
        <v>-</v>
      </c>
    </row>
    <row r="33" spans="1:5" x14ac:dyDescent="0.25">
      <c r="A33" s="4" t="s">
        <v>0</v>
      </c>
      <c r="B33" s="4" t="s">
        <v>0</v>
      </c>
      <c r="C33" s="16">
        <v>43766</v>
      </c>
      <c r="D33" s="17">
        <v>42.299810000000001</v>
      </c>
      <c r="E33" s="18" t="str">
        <f t="shared" si="0"/>
        <v>-</v>
      </c>
    </row>
    <row r="34" spans="1:5" x14ac:dyDescent="0.25">
      <c r="A34" s="4" t="s">
        <v>0</v>
      </c>
      <c r="B34" s="4" t="s">
        <v>0</v>
      </c>
      <c r="C34" s="16">
        <v>43767</v>
      </c>
      <c r="D34" s="17">
        <v>47.993160000000003</v>
      </c>
      <c r="E34" s="18" t="str">
        <f t="shared" si="0"/>
        <v>-</v>
      </c>
    </row>
    <row r="35" spans="1:5" x14ac:dyDescent="0.25">
      <c r="A35" s="4" t="s">
        <v>0</v>
      </c>
      <c r="B35" s="4" t="s">
        <v>0</v>
      </c>
      <c r="C35" s="16">
        <v>43768</v>
      </c>
      <c r="D35" s="17">
        <v>71.752020000000002</v>
      </c>
      <c r="E35" s="18">
        <f t="shared" si="0"/>
        <v>1.4350404000000001</v>
      </c>
    </row>
    <row r="36" spans="1:5" x14ac:dyDescent="0.25">
      <c r="A36" s="4" t="s">
        <v>0</v>
      </c>
      <c r="B36" s="4" t="s">
        <v>0</v>
      </c>
      <c r="C36" s="16">
        <v>43769</v>
      </c>
      <c r="D36" s="17">
        <v>61.080359999999999</v>
      </c>
      <c r="E36" s="18">
        <f t="shared" si="0"/>
        <v>1.2216072</v>
      </c>
    </row>
    <row r="37" spans="1:5" x14ac:dyDescent="0.25">
      <c r="A37" s="1" t="s">
        <v>10</v>
      </c>
      <c r="B37" s="9"/>
      <c r="C37" s="9"/>
      <c r="D37" s="9"/>
      <c r="E37" s="10">
        <f>COUNT(D4:D36)</f>
        <v>31</v>
      </c>
    </row>
    <row r="38" spans="1:5" x14ac:dyDescent="0.25">
      <c r="A38" s="1" t="s">
        <v>11</v>
      </c>
      <c r="B38" s="9"/>
      <c r="C38" s="9"/>
      <c r="D38" s="9"/>
      <c r="E38" s="12">
        <f>E37+'09`2019'!E37</f>
        <v>282</v>
      </c>
    </row>
    <row r="39" spans="1:5" x14ac:dyDescent="0.25">
      <c r="A39" s="6" t="s">
        <v>12</v>
      </c>
      <c r="B39" s="9"/>
      <c r="C39" s="9"/>
      <c r="D39" s="9"/>
      <c r="E39" s="10">
        <f>COUNT(E4:E36)</f>
        <v>2</v>
      </c>
    </row>
    <row r="40" spans="1:5" x14ac:dyDescent="0.25">
      <c r="A40" s="6" t="s">
        <v>13</v>
      </c>
      <c r="B40" s="9"/>
      <c r="C40" s="9"/>
      <c r="D40" s="9"/>
      <c r="E40" s="10">
        <f>COUNT(E4:E36)+'09`2019'!E39</f>
        <v>42</v>
      </c>
    </row>
    <row r="41" spans="1:5" x14ac:dyDescent="0.25">
      <c r="A41" s="1" t="s">
        <v>14</v>
      </c>
      <c r="B41" s="9"/>
      <c r="C41" s="9"/>
      <c r="D41" s="9"/>
      <c r="E41" s="20">
        <f>AVERAGE(D4:D36)</f>
        <v>29.07566806451613</v>
      </c>
    </row>
    <row r="42" spans="1:5" x14ac:dyDescent="0.25">
      <c r="A42" s="1" t="s">
        <v>15</v>
      </c>
      <c r="B42" s="9"/>
      <c r="C42" s="9"/>
      <c r="D42" s="9"/>
      <c r="E42" s="14">
        <f>E38/304</f>
        <v>0.92763157894736847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51" bottom="0.5699999999999999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topLeftCell="A19" workbookViewId="0">
      <selection activeCell="D6" sqref="D6:D35"/>
    </sheetView>
  </sheetViews>
  <sheetFormatPr defaultRowHeight="18" x14ac:dyDescent="0.25"/>
  <cols>
    <col min="1" max="2" width="8.796875" style="8" customWidth="1"/>
    <col min="3" max="3" width="10.79687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7">
        <v>43770</v>
      </c>
      <c r="D6" s="17">
        <v>17.908650000000002</v>
      </c>
      <c r="E6" s="18" t="str">
        <f>IF(D6&gt;50,D6/50,"-")</f>
        <v>-</v>
      </c>
    </row>
    <row r="7" spans="1:5" x14ac:dyDescent="0.25">
      <c r="A7" s="4" t="s">
        <v>0</v>
      </c>
      <c r="B7" s="4" t="s">
        <v>0</v>
      </c>
      <c r="C7" s="7">
        <v>43771</v>
      </c>
      <c r="D7" s="17">
        <v>25.430230000000002</v>
      </c>
      <c r="E7" s="18" t="str">
        <f t="shared" ref="E7:E35" si="0">IF(D7&gt;50,D7/50,"-")</f>
        <v>-</v>
      </c>
    </row>
    <row r="8" spans="1:5" x14ac:dyDescent="0.25">
      <c r="A8" s="4" t="s">
        <v>0</v>
      </c>
      <c r="B8" s="4" t="s">
        <v>0</v>
      </c>
      <c r="C8" s="7">
        <v>43772</v>
      </c>
      <c r="D8" s="17">
        <v>25.966439999999999</v>
      </c>
      <c r="E8" s="18" t="str">
        <f t="shared" si="0"/>
        <v>-</v>
      </c>
    </row>
    <row r="9" spans="1:5" x14ac:dyDescent="0.25">
      <c r="A9" s="4" t="s">
        <v>0</v>
      </c>
      <c r="B9" s="4" t="s">
        <v>0</v>
      </c>
      <c r="C9" s="7">
        <v>43773</v>
      </c>
      <c r="D9" s="17">
        <v>15.80463</v>
      </c>
      <c r="E9" s="18" t="str">
        <f t="shared" si="0"/>
        <v>-</v>
      </c>
    </row>
    <row r="10" spans="1:5" x14ac:dyDescent="0.25">
      <c r="A10" s="4" t="s">
        <v>0</v>
      </c>
      <c r="B10" s="4" t="s">
        <v>0</v>
      </c>
      <c r="C10" s="7">
        <v>43774</v>
      </c>
      <c r="D10" s="17">
        <v>15.75963</v>
      </c>
      <c r="E10" s="18" t="str">
        <f t="shared" si="0"/>
        <v>-</v>
      </c>
    </row>
    <row r="11" spans="1:5" x14ac:dyDescent="0.25">
      <c r="A11" s="4" t="s">
        <v>0</v>
      </c>
      <c r="B11" s="4" t="s">
        <v>0</v>
      </c>
      <c r="C11" s="7">
        <v>43775</v>
      </c>
      <c r="D11" s="17">
        <v>25.013349999999999</v>
      </c>
      <c r="E11" s="18" t="str">
        <f t="shared" si="0"/>
        <v>-</v>
      </c>
    </row>
    <row r="12" spans="1:5" x14ac:dyDescent="0.25">
      <c r="A12" s="4" t="s">
        <v>0</v>
      </c>
      <c r="B12" s="4" t="s">
        <v>0</v>
      </c>
      <c r="C12" s="7">
        <v>43776</v>
      </c>
      <c r="D12" s="17">
        <v>47.353400000000001</v>
      </c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7">
        <v>43777</v>
      </c>
      <c r="D13" s="17">
        <v>46.879040000000003</v>
      </c>
      <c r="E13" s="18" t="str">
        <f t="shared" si="0"/>
        <v>-</v>
      </c>
    </row>
    <row r="14" spans="1:5" x14ac:dyDescent="0.25">
      <c r="A14" s="4" t="s">
        <v>0</v>
      </c>
      <c r="B14" s="4" t="s">
        <v>0</v>
      </c>
      <c r="C14" s="7">
        <v>43778</v>
      </c>
      <c r="D14" s="17">
        <v>30.388919999999999</v>
      </c>
      <c r="E14" s="18" t="str">
        <f t="shared" si="0"/>
        <v>-</v>
      </c>
    </row>
    <row r="15" spans="1:5" x14ac:dyDescent="0.25">
      <c r="A15" s="4" t="s">
        <v>0</v>
      </c>
      <c r="B15" s="4" t="s">
        <v>0</v>
      </c>
      <c r="C15" s="7">
        <v>43779</v>
      </c>
      <c r="D15" s="17">
        <v>32.141530000000003</v>
      </c>
      <c r="E15" s="18" t="str">
        <f t="shared" si="0"/>
        <v>-</v>
      </c>
    </row>
    <row r="16" spans="1:5" x14ac:dyDescent="0.25">
      <c r="A16" s="4" t="s">
        <v>0</v>
      </c>
      <c r="B16" s="4" t="s">
        <v>0</v>
      </c>
      <c r="C16" s="7">
        <v>43780</v>
      </c>
      <c r="D16" s="17">
        <v>37.943390000000001</v>
      </c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7">
        <v>43781</v>
      </c>
      <c r="D17" s="17">
        <v>55.258949999999999</v>
      </c>
      <c r="E17" s="18">
        <f t="shared" si="0"/>
        <v>1.1051789999999999</v>
      </c>
    </row>
    <row r="18" spans="1:5" x14ac:dyDescent="0.25">
      <c r="A18" s="4" t="s">
        <v>0</v>
      </c>
      <c r="B18" s="4" t="s">
        <v>0</v>
      </c>
      <c r="C18" s="7">
        <v>43782</v>
      </c>
      <c r="D18" s="17">
        <v>45.724629999999998</v>
      </c>
      <c r="E18" s="18" t="str">
        <f t="shared" si="0"/>
        <v>-</v>
      </c>
    </row>
    <row r="19" spans="1:5" x14ac:dyDescent="0.25">
      <c r="A19" s="4" t="s">
        <v>0</v>
      </c>
      <c r="B19" s="4" t="s">
        <v>0</v>
      </c>
      <c r="C19" s="7">
        <v>43783</v>
      </c>
      <c r="D19" s="17">
        <v>38.669609999999999</v>
      </c>
      <c r="E19" s="18" t="str">
        <f t="shared" si="0"/>
        <v>-</v>
      </c>
    </row>
    <row r="20" spans="1:5" x14ac:dyDescent="0.25">
      <c r="A20" s="4" t="s">
        <v>0</v>
      </c>
      <c r="B20" s="4" t="s">
        <v>0</v>
      </c>
      <c r="C20" s="7">
        <v>43784</v>
      </c>
      <c r="D20" s="17">
        <v>37.36074</v>
      </c>
      <c r="E20" s="18" t="str">
        <f t="shared" si="0"/>
        <v>-</v>
      </c>
    </row>
    <row r="21" spans="1:5" x14ac:dyDescent="0.25">
      <c r="A21" s="4" t="s">
        <v>0</v>
      </c>
      <c r="B21" s="4" t="s">
        <v>0</v>
      </c>
      <c r="C21" s="7">
        <v>43785</v>
      </c>
      <c r="D21" s="17">
        <v>42.96387</v>
      </c>
      <c r="E21" s="18" t="str">
        <f t="shared" si="0"/>
        <v>-</v>
      </c>
    </row>
    <row r="22" spans="1:5" x14ac:dyDescent="0.25">
      <c r="A22" s="4" t="s">
        <v>0</v>
      </c>
      <c r="B22" s="4" t="s">
        <v>0</v>
      </c>
      <c r="C22" s="7">
        <v>43786</v>
      </c>
      <c r="D22" s="17">
        <v>49.187809999999999</v>
      </c>
      <c r="E22" s="18" t="str">
        <f t="shared" si="0"/>
        <v>-</v>
      </c>
    </row>
    <row r="23" spans="1:5" x14ac:dyDescent="0.25">
      <c r="A23" s="4" t="s">
        <v>0</v>
      </c>
      <c r="B23" s="4" t="s">
        <v>0</v>
      </c>
      <c r="C23" s="7">
        <v>43787</v>
      </c>
      <c r="D23" s="17">
        <v>58.545400000000001</v>
      </c>
      <c r="E23" s="18">
        <f t="shared" si="0"/>
        <v>1.1709080000000001</v>
      </c>
    </row>
    <row r="24" spans="1:5" x14ac:dyDescent="0.25">
      <c r="A24" s="4" t="s">
        <v>0</v>
      </c>
      <c r="B24" s="4" t="s">
        <v>0</v>
      </c>
      <c r="C24" s="7">
        <v>43788</v>
      </c>
      <c r="D24" s="17">
        <v>50.044379999999997</v>
      </c>
      <c r="E24" s="18">
        <f t="shared" si="0"/>
        <v>1.0008876</v>
      </c>
    </row>
    <row r="25" spans="1:5" x14ac:dyDescent="0.25">
      <c r="A25" s="4" t="s">
        <v>0</v>
      </c>
      <c r="B25" s="4" t="s">
        <v>0</v>
      </c>
      <c r="C25" s="7">
        <v>43789</v>
      </c>
      <c r="D25" s="17">
        <v>57.29289</v>
      </c>
      <c r="E25" s="18">
        <f t="shared" si="0"/>
        <v>1.1458577999999999</v>
      </c>
    </row>
    <row r="26" spans="1:5" x14ac:dyDescent="0.25">
      <c r="A26" s="4" t="s">
        <v>0</v>
      </c>
      <c r="B26" s="4" t="s">
        <v>0</v>
      </c>
      <c r="C26" s="7">
        <v>43790</v>
      </c>
      <c r="D26" s="17">
        <v>31.7133</v>
      </c>
      <c r="E26" s="18" t="str">
        <f t="shared" si="0"/>
        <v>-</v>
      </c>
    </row>
    <row r="27" spans="1:5" x14ac:dyDescent="0.25">
      <c r="A27" s="4" t="s">
        <v>0</v>
      </c>
      <c r="B27" s="4" t="s">
        <v>0</v>
      </c>
      <c r="C27" s="7">
        <v>43791</v>
      </c>
      <c r="D27" s="17">
        <v>18.00881</v>
      </c>
      <c r="E27" s="18" t="str">
        <f t="shared" si="0"/>
        <v>-</v>
      </c>
    </row>
    <row r="28" spans="1:5" x14ac:dyDescent="0.25">
      <c r="A28" s="4" t="s">
        <v>0</v>
      </c>
      <c r="B28" s="4" t="s">
        <v>0</v>
      </c>
      <c r="C28" s="7">
        <v>43792</v>
      </c>
      <c r="D28" s="17">
        <v>25.918510000000001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7">
        <v>43793</v>
      </c>
      <c r="D29" s="17">
        <v>31.15625</v>
      </c>
      <c r="E29" s="18" t="str">
        <f t="shared" si="0"/>
        <v>-</v>
      </c>
    </row>
    <row r="30" spans="1:5" x14ac:dyDescent="0.25">
      <c r="A30" s="4" t="s">
        <v>0</v>
      </c>
      <c r="B30" s="4" t="s">
        <v>0</v>
      </c>
      <c r="C30" s="7">
        <v>43794</v>
      </c>
      <c r="D30" s="17">
        <v>39.089460000000003</v>
      </c>
      <c r="E30" s="18" t="str">
        <f t="shared" si="0"/>
        <v>-</v>
      </c>
    </row>
    <row r="31" spans="1:5" x14ac:dyDescent="0.25">
      <c r="A31" s="4" t="s">
        <v>0</v>
      </c>
      <c r="B31" s="4" t="s">
        <v>0</v>
      </c>
      <c r="C31" s="7">
        <v>43795</v>
      </c>
      <c r="D31" s="17">
        <v>22.860859999999999</v>
      </c>
      <c r="E31" s="18" t="str">
        <f t="shared" si="0"/>
        <v>-</v>
      </c>
    </row>
    <row r="32" spans="1:5" x14ac:dyDescent="0.25">
      <c r="A32" s="4" t="s">
        <v>0</v>
      </c>
      <c r="B32" s="4" t="s">
        <v>0</v>
      </c>
      <c r="C32" s="7">
        <v>43796</v>
      </c>
      <c r="D32" s="17">
        <v>38.16339</v>
      </c>
      <c r="E32" s="18" t="str">
        <f t="shared" si="0"/>
        <v>-</v>
      </c>
    </row>
    <row r="33" spans="1:5" x14ac:dyDescent="0.25">
      <c r="A33" s="4" t="s">
        <v>0</v>
      </c>
      <c r="B33" s="4" t="s">
        <v>0</v>
      </c>
      <c r="C33" s="7">
        <v>43797</v>
      </c>
      <c r="D33" s="17">
        <v>40.28575</v>
      </c>
      <c r="E33" s="18" t="str">
        <f t="shared" si="0"/>
        <v>-</v>
      </c>
    </row>
    <row r="34" spans="1:5" x14ac:dyDescent="0.25">
      <c r="A34" s="4" t="s">
        <v>0</v>
      </c>
      <c r="B34" s="4" t="s">
        <v>0</v>
      </c>
      <c r="C34" s="7">
        <v>43798</v>
      </c>
      <c r="D34" s="17">
        <v>35.595059999999997</v>
      </c>
      <c r="E34" s="18" t="str">
        <f t="shared" si="0"/>
        <v>-</v>
      </c>
    </row>
    <row r="35" spans="1:5" x14ac:dyDescent="0.25">
      <c r="A35" s="4" t="s">
        <v>0</v>
      </c>
      <c r="B35" s="4" t="s">
        <v>0</v>
      </c>
      <c r="C35" s="7">
        <v>43799</v>
      </c>
      <c r="D35" s="17">
        <v>32.161639999999998</v>
      </c>
      <c r="E35" s="18" t="str">
        <f t="shared" si="0"/>
        <v>-</v>
      </c>
    </row>
    <row r="36" spans="1:5" x14ac:dyDescent="0.25">
      <c r="A36" s="1" t="s">
        <v>10</v>
      </c>
      <c r="B36" s="9"/>
      <c r="C36" s="9"/>
      <c r="D36" s="9"/>
      <c r="E36" s="10">
        <f>COUNT(D4:D35)</f>
        <v>30</v>
      </c>
    </row>
    <row r="37" spans="1:5" x14ac:dyDescent="0.25">
      <c r="A37" s="1" t="s">
        <v>11</v>
      </c>
      <c r="B37" s="9"/>
      <c r="C37" s="9"/>
      <c r="D37" s="9"/>
      <c r="E37" s="12">
        <f>E36+'10`2019'!E38</f>
        <v>312</v>
      </c>
    </row>
    <row r="38" spans="1:5" x14ac:dyDescent="0.25">
      <c r="A38" s="6" t="s">
        <v>12</v>
      </c>
      <c r="B38" s="9"/>
      <c r="C38" s="9"/>
      <c r="D38" s="9"/>
      <c r="E38" s="10">
        <f>COUNT(E4:E35)</f>
        <v>4</v>
      </c>
    </row>
    <row r="39" spans="1:5" x14ac:dyDescent="0.25">
      <c r="A39" s="6" t="s">
        <v>13</v>
      </c>
      <c r="B39" s="9"/>
      <c r="C39" s="9"/>
      <c r="D39" s="9"/>
      <c r="E39" s="10">
        <f>COUNT(E4:E35)+'10`2019'!E40</f>
        <v>46</v>
      </c>
    </row>
    <row r="40" spans="1:5" x14ac:dyDescent="0.25">
      <c r="A40" s="1" t="s">
        <v>14</v>
      </c>
      <c r="B40" s="9"/>
      <c r="C40" s="9"/>
      <c r="D40" s="9"/>
      <c r="E40" s="20">
        <f>AVERAGE(D4:D35)</f>
        <v>35.686350666666677</v>
      </c>
    </row>
    <row r="41" spans="1:5" x14ac:dyDescent="0.25">
      <c r="A41" s="1" t="s">
        <v>15</v>
      </c>
      <c r="B41" s="9"/>
      <c r="C41" s="9"/>
      <c r="D41" s="9"/>
      <c r="E41" s="14">
        <f>E37/334</f>
        <v>0.93413173652694614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"/>
  <sheetViews>
    <sheetView topLeftCell="A34" workbookViewId="0">
      <selection sqref="A1:E44"/>
    </sheetView>
  </sheetViews>
  <sheetFormatPr defaultRowHeight="18" x14ac:dyDescent="0.25"/>
  <cols>
    <col min="1" max="1" width="7.796875" style="8" customWidth="1"/>
    <col min="2" max="2" width="9" style="8" customWidth="1"/>
    <col min="3" max="3" width="10.796875" style="8" customWidth="1"/>
    <col min="4" max="4" width="9.296875" style="8" bestFit="1" customWidth="1"/>
    <col min="5" max="5" width="10.09765625" style="8" customWidth="1"/>
    <col min="6" max="6" width="8.5" style="8" customWidth="1"/>
    <col min="7" max="7" width="7.69921875" style="8" customWidth="1"/>
    <col min="8" max="8" width="7.19921875" style="8" customWidth="1"/>
    <col min="9" max="9" width="8.09765625" style="8" customWidth="1"/>
    <col min="10" max="10" width="8.3984375" style="8" customWidth="1"/>
    <col min="11" max="11" width="8" style="8" customWidth="1"/>
    <col min="12" max="12" width="7.19921875" style="8" customWidth="1"/>
    <col min="13" max="13" width="9.59765625" style="8" customWidth="1"/>
    <col min="1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7">
        <v>43800</v>
      </c>
      <c r="D6" s="17">
        <v>19.570730000000001</v>
      </c>
      <c r="E6" s="18" t="str">
        <f>IF(D6&gt;50,D6/50,"-")</f>
        <v>-</v>
      </c>
    </row>
    <row r="7" spans="1:5" x14ac:dyDescent="0.25">
      <c r="A7" s="4" t="s">
        <v>0</v>
      </c>
      <c r="B7" s="4" t="s">
        <v>0</v>
      </c>
      <c r="C7" s="7">
        <v>43801</v>
      </c>
      <c r="D7" s="17">
        <v>66.837519999999998</v>
      </c>
      <c r="E7" s="18">
        <f t="shared" ref="E7:E36" si="0">IF(D7&gt;50,D7/50,"-")</f>
        <v>1.3367503999999999</v>
      </c>
    </row>
    <row r="8" spans="1:5" x14ac:dyDescent="0.25">
      <c r="A8" s="4" t="s">
        <v>0</v>
      </c>
      <c r="B8" s="4" t="s">
        <v>0</v>
      </c>
      <c r="C8" s="7">
        <v>43802</v>
      </c>
      <c r="D8" s="17">
        <v>72.356459999999998</v>
      </c>
      <c r="E8" s="18">
        <f t="shared" si="0"/>
        <v>1.4471292</v>
      </c>
    </row>
    <row r="9" spans="1:5" x14ac:dyDescent="0.25">
      <c r="A9" s="4" t="s">
        <v>0</v>
      </c>
      <c r="B9" s="4" t="s">
        <v>0</v>
      </c>
      <c r="C9" s="7">
        <v>43803</v>
      </c>
      <c r="D9" s="17">
        <v>24.020600000000002</v>
      </c>
      <c r="E9" s="18" t="str">
        <f t="shared" si="0"/>
        <v>-</v>
      </c>
    </row>
    <row r="10" spans="1:5" x14ac:dyDescent="0.25">
      <c r="A10" s="4" t="s">
        <v>0</v>
      </c>
      <c r="B10" s="4" t="s">
        <v>0</v>
      </c>
      <c r="C10" s="7">
        <v>43804</v>
      </c>
      <c r="D10" s="17"/>
      <c r="E10" s="18" t="str">
        <f t="shared" si="0"/>
        <v>-</v>
      </c>
    </row>
    <row r="11" spans="1:5" x14ac:dyDescent="0.25">
      <c r="A11" s="4" t="s">
        <v>0</v>
      </c>
      <c r="B11" s="4" t="s">
        <v>0</v>
      </c>
      <c r="C11" s="7">
        <v>43805</v>
      </c>
      <c r="D11" s="17"/>
      <c r="E11" s="18" t="str">
        <f t="shared" si="0"/>
        <v>-</v>
      </c>
    </row>
    <row r="12" spans="1:5" x14ac:dyDescent="0.25">
      <c r="A12" s="4" t="s">
        <v>0</v>
      </c>
      <c r="B12" s="4" t="s">
        <v>0</v>
      </c>
      <c r="C12" s="7">
        <v>43806</v>
      </c>
      <c r="D12" s="17"/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7">
        <v>43807</v>
      </c>
      <c r="D13" s="17"/>
      <c r="E13" s="18" t="str">
        <f t="shared" si="0"/>
        <v>-</v>
      </c>
    </row>
    <row r="14" spans="1:5" x14ac:dyDescent="0.25">
      <c r="A14" s="4" t="s">
        <v>0</v>
      </c>
      <c r="B14" s="4" t="s">
        <v>0</v>
      </c>
      <c r="C14" s="7">
        <v>43808</v>
      </c>
      <c r="D14" s="17"/>
      <c r="E14" s="18" t="str">
        <f t="shared" si="0"/>
        <v>-</v>
      </c>
    </row>
    <row r="15" spans="1:5" x14ac:dyDescent="0.25">
      <c r="A15" s="4" t="s">
        <v>0</v>
      </c>
      <c r="B15" s="4" t="s">
        <v>0</v>
      </c>
      <c r="C15" s="7">
        <v>43809</v>
      </c>
      <c r="D15" s="17"/>
      <c r="E15" s="18" t="str">
        <f t="shared" si="0"/>
        <v>-</v>
      </c>
    </row>
    <row r="16" spans="1:5" x14ac:dyDescent="0.25">
      <c r="A16" s="4" t="s">
        <v>0</v>
      </c>
      <c r="B16" s="4" t="s">
        <v>0</v>
      </c>
      <c r="C16" s="7">
        <v>43810</v>
      </c>
      <c r="D16" s="17"/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7">
        <v>43811</v>
      </c>
      <c r="D17" s="17"/>
      <c r="E17" s="18" t="str">
        <f t="shared" si="0"/>
        <v>-</v>
      </c>
    </row>
    <row r="18" spans="1:5" x14ac:dyDescent="0.25">
      <c r="A18" s="4" t="s">
        <v>0</v>
      </c>
      <c r="B18" s="4" t="s">
        <v>0</v>
      </c>
      <c r="C18" s="7">
        <v>43812</v>
      </c>
      <c r="D18" s="17"/>
      <c r="E18" s="18" t="str">
        <f t="shared" si="0"/>
        <v>-</v>
      </c>
    </row>
    <row r="19" spans="1:5" x14ac:dyDescent="0.25">
      <c r="A19" s="4" t="s">
        <v>0</v>
      </c>
      <c r="B19" s="4" t="s">
        <v>0</v>
      </c>
      <c r="C19" s="7">
        <v>43813</v>
      </c>
      <c r="D19" s="17">
        <v>109.73180000000001</v>
      </c>
      <c r="E19" s="18">
        <f t="shared" si="0"/>
        <v>2.194636</v>
      </c>
    </row>
    <row r="20" spans="1:5" x14ac:dyDescent="0.25">
      <c r="A20" s="4" t="s">
        <v>0</v>
      </c>
      <c r="B20" s="4" t="s">
        <v>0</v>
      </c>
      <c r="C20" s="7">
        <v>43814</v>
      </c>
      <c r="D20" s="17">
        <v>64.235010000000003</v>
      </c>
      <c r="E20" s="18">
        <f t="shared" si="0"/>
        <v>1.2847002000000001</v>
      </c>
    </row>
    <row r="21" spans="1:5" x14ac:dyDescent="0.25">
      <c r="A21" s="4" t="s">
        <v>0</v>
      </c>
      <c r="B21" s="4" t="s">
        <v>0</v>
      </c>
      <c r="C21" s="7">
        <v>43815</v>
      </c>
      <c r="D21" s="17">
        <v>78.291849999999997</v>
      </c>
      <c r="E21" s="18">
        <f t="shared" si="0"/>
        <v>1.5658369999999999</v>
      </c>
    </row>
    <row r="22" spans="1:5" x14ac:dyDescent="0.25">
      <c r="A22" s="4" t="s">
        <v>0</v>
      </c>
      <c r="B22" s="4" t="s">
        <v>0</v>
      </c>
      <c r="C22" s="7">
        <v>43816</v>
      </c>
      <c r="D22" s="17">
        <v>92.035219999999995</v>
      </c>
      <c r="E22" s="18">
        <f t="shared" si="0"/>
        <v>1.8407043999999999</v>
      </c>
    </row>
    <row r="23" spans="1:5" x14ac:dyDescent="0.25">
      <c r="A23" s="4" t="s">
        <v>0</v>
      </c>
      <c r="B23" s="4" t="s">
        <v>0</v>
      </c>
      <c r="C23" s="7">
        <v>43817</v>
      </c>
      <c r="D23" s="17">
        <v>89.433229999999995</v>
      </c>
      <c r="E23" s="18">
        <f t="shared" si="0"/>
        <v>1.7886645999999999</v>
      </c>
    </row>
    <row r="24" spans="1:5" x14ac:dyDescent="0.25">
      <c r="A24" s="4" t="s">
        <v>0</v>
      </c>
      <c r="B24" s="4" t="s">
        <v>0</v>
      </c>
      <c r="C24" s="7">
        <v>43818</v>
      </c>
      <c r="D24" s="17">
        <v>91.67792</v>
      </c>
      <c r="E24" s="18">
        <f t="shared" si="0"/>
        <v>1.8335584</v>
      </c>
    </row>
    <row r="25" spans="1:5" x14ac:dyDescent="0.25">
      <c r="A25" s="4" t="s">
        <v>0</v>
      </c>
      <c r="B25" s="4" t="s">
        <v>0</v>
      </c>
      <c r="C25" s="7">
        <v>43819</v>
      </c>
      <c r="D25" s="17">
        <v>58.680280000000003</v>
      </c>
      <c r="E25" s="18">
        <f t="shared" si="0"/>
        <v>1.1736056000000001</v>
      </c>
    </row>
    <row r="26" spans="1:5" x14ac:dyDescent="0.25">
      <c r="A26" s="4" t="s">
        <v>0</v>
      </c>
      <c r="B26" s="4" t="s">
        <v>0</v>
      </c>
      <c r="C26" s="7">
        <v>43820</v>
      </c>
      <c r="D26" s="17">
        <v>32.596069999999997</v>
      </c>
      <c r="E26" s="18" t="str">
        <f t="shared" si="0"/>
        <v>-</v>
      </c>
    </row>
    <row r="27" spans="1:5" x14ac:dyDescent="0.25">
      <c r="A27" s="4" t="s">
        <v>0</v>
      </c>
      <c r="B27" s="4" t="s">
        <v>0</v>
      </c>
      <c r="C27" s="7">
        <v>43821</v>
      </c>
      <c r="D27" s="17">
        <v>29.624420000000001</v>
      </c>
      <c r="E27" s="18" t="str">
        <f t="shared" si="0"/>
        <v>-</v>
      </c>
    </row>
    <row r="28" spans="1:5" x14ac:dyDescent="0.25">
      <c r="A28" s="4" t="s">
        <v>0</v>
      </c>
      <c r="B28" s="4" t="s">
        <v>0</v>
      </c>
      <c r="C28" s="7">
        <v>43822</v>
      </c>
      <c r="D28" s="17">
        <v>19.272970000000001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7">
        <v>43823</v>
      </c>
      <c r="D29" s="17">
        <v>12.76178</v>
      </c>
      <c r="E29" s="18" t="str">
        <f t="shared" si="0"/>
        <v>-</v>
      </c>
    </row>
    <row r="30" spans="1:5" x14ac:dyDescent="0.25">
      <c r="A30" s="4" t="s">
        <v>0</v>
      </c>
      <c r="B30" s="4" t="s">
        <v>0</v>
      </c>
      <c r="C30" s="7">
        <v>43824</v>
      </c>
      <c r="D30" s="17">
        <v>13.448980000000001</v>
      </c>
      <c r="E30" s="18" t="str">
        <f t="shared" si="0"/>
        <v>-</v>
      </c>
    </row>
    <row r="31" spans="1:5" x14ac:dyDescent="0.25">
      <c r="A31" s="4" t="s">
        <v>0</v>
      </c>
      <c r="B31" s="4" t="s">
        <v>0</v>
      </c>
      <c r="C31" s="7">
        <v>43825</v>
      </c>
      <c r="D31" s="17">
        <v>14.269690000000001</v>
      </c>
      <c r="E31" s="18" t="str">
        <f t="shared" si="0"/>
        <v>-</v>
      </c>
    </row>
    <row r="32" spans="1:5" x14ac:dyDescent="0.25">
      <c r="A32" s="4" t="s">
        <v>0</v>
      </c>
      <c r="B32" s="4" t="s">
        <v>0</v>
      </c>
      <c r="C32" s="7">
        <v>43826</v>
      </c>
      <c r="D32" s="17">
        <v>19.889559999999999</v>
      </c>
      <c r="E32" s="18" t="str">
        <f t="shared" si="0"/>
        <v>-</v>
      </c>
    </row>
    <row r="33" spans="1:13" x14ac:dyDescent="0.25">
      <c r="A33" s="4" t="s">
        <v>0</v>
      </c>
      <c r="B33" s="4" t="s">
        <v>0</v>
      </c>
      <c r="C33" s="7">
        <v>43827</v>
      </c>
      <c r="D33" s="17">
        <v>18.416630000000001</v>
      </c>
      <c r="E33" s="18" t="str">
        <f t="shared" si="0"/>
        <v>-</v>
      </c>
    </row>
    <row r="34" spans="1:13" x14ac:dyDescent="0.25">
      <c r="A34" s="4" t="s">
        <v>0</v>
      </c>
      <c r="B34" s="4" t="s">
        <v>0</v>
      </c>
      <c r="C34" s="7">
        <v>43828</v>
      </c>
      <c r="D34" s="17">
        <v>20.78708</v>
      </c>
      <c r="E34" s="18" t="str">
        <f t="shared" si="0"/>
        <v>-</v>
      </c>
    </row>
    <row r="35" spans="1:13" x14ac:dyDescent="0.25">
      <c r="A35" s="4" t="s">
        <v>0</v>
      </c>
      <c r="B35" s="4" t="s">
        <v>0</v>
      </c>
      <c r="C35" s="7">
        <v>43829</v>
      </c>
      <c r="D35" s="17">
        <v>9.5434420000000006</v>
      </c>
      <c r="E35" s="18" t="str">
        <f t="shared" si="0"/>
        <v>-</v>
      </c>
    </row>
    <row r="36" spans="1:13" x14ac:dyDescent="0.25">
      <c r="A36" s="4" t="s">
        <v>0</v>
      </c>
      <c r="B36" s="4" t="s">
        <v>0</v>
      </c>
      <c r="C36" s="7">
        <v>43830</v>
      </c>
      <c r="D36" s="17">
        <v>80.706180000000003</v>
      </c>
      <c r="E36" s="18">
        <f t="shared" si="0"/>
        <v>1.6141236000000001</v>
      </c>
    </row>
    <row r="37" spans="1:13" x14ac:dyDescent="0.25">
      <c r="A37" s="1" t="s">
        <v>10</v>
      </c>
      <c r="B37" s="9"/>
      <c r="C37" s="9"/>
      <c r="D37" s="9"/>
      <c r="E37" s="10">
        <f>COUNT(D4:D36)</f>
        <v>22</v>
      </c>
    </row>
    <row r="38" spans="1:13" x14ac:dyDescent="0.25">
      <c r="A38" s="1" t="s">
        <v>11</v>
      </c>
      <c r="B38" s="9"/>
      <c r="C38" s="9"/>
      <c r="D38" s="9"/>
      <c r="E38" s="12">
        <f>E37+'11`2019'!E37</f>
        <v>334</v>
      </c>
    </row>
    <row r="39" spans="1:13" x14ac:dyDescent="0.25">
      <c r="A39" s="6" t="s">
        <v>12</v>
      </c>
      <c r="B39" s="9"/>
      <c r="C39" s="9"/>
      <c r="D39" s="9"/>
      <c r="E39" s="10">
        <f>COUNT(E4:E36)</f>
        <v>10</v>
      </c>
    </row>
    <row r="40" spans="1:13" x14ac:dyDescent="0.25">
      <c r="A40" s="6" t="s">
        <v>13</v>
      </c>
      <c r="B40" s="9"/>
      <c r="C40" s="9"/>
      <c r="D40" s="9"/>
      <c r="E40" s="10">
        <f>COUNT(E4:E36)+'11`2019'!E39</f>
        <v>56</v>
      </c>
    </row>
    <row r="41" spans="1:13" x14ac:dyDescent="0.25">
      <c r="A41" s="1" t="s">
        <v>14</v>
      </c>
      <c r="B41" s="9"/>
      <c r="C41" s="9"/>
      <c r="D41" s="9"/>
      <c r="E41" s="20">
        <f>AVERAGE(D4:D36)</f>
        <v>47.19033736363636</v>
      </c>
    </row>
    <row r="42" spans="1:13" x14ac:dyDescent="0.25">
      <c r="A42" s="1" t="s">
        <v>15</v>
      </c>
      <c r="B42" s="9"/>
      <c r="C42" s="9"/>
      <c r="D42" s="9"/>
      <c r="E42" s="14">
        <f>E38/365</f>
        <v>0.91506849315068495</v>
      </c>
    </row>
    <row r="43" spans="1:13" ht="18.75" thickBot="1" x14ac:dyDescent="0.3"/>
    <row r="44" spans="1:13" ht="18.75" thickBot="1" x14ac:dyDescent="0.3">
      <c r="A44" s="21" t="s">
        <v>16</v>
      </c>
      <c r="B44" s="26"/>
      <c r="C44" s="27"/>
      <c r="D44" s="27"/>
      <c r="E44" s="28">
        <f>('01.2019'!E41+'02.2019'!E37+'03`2019'!E41+'04`2019'!E40+'05`2019'!E41+'06`2019'!E40+'07`2019'!E41+'08`2019'!E41+'09`2019'!E40+'10`2019'!E41+'11`2019'!E40+'12`2019'!E41)/12</f>
        <v>33.653799721136757</v>
      </c>
    </row>
    <row r="45" spans="1:13" x14ac:dyDescent="0.25">
      <c r="D45" s="24"/>
      <c r="E45" s="25"/>
      <c r="F45" s="24"/>
    </row>
    <row r="46" spans="1:13" x14ac:dyDescent="0.25">
      <c r="D46" s="24"/>
      <c r="E46" s="24"/>
      <c r="F46" s="24"/>
    </row>
    <row r="47" spans="1:13" x14ac:dyDescent="0.25">
      <c r="A47" s="23" t="s">
        <v>17</v>
      </c>
      <c r="B47" s="23" t="s">
        <v>18</v>
      </c>
      <c r="C47" s="23" t="s">
        <v>19</v>
      </c>
      <c r="D47" s="23" t="s">
        <v>20</v>
      </c>
      <c r="E47" s="23" t="s">
        <v>21</v>
      </c>
      <c r="F47" s="23" t="s">
        <v>22</v>
      </c>
      <c r="G47" s="23" t="s">
        <v>23</v>
      </c>
      <c r="H47" s="23" t="s">
        <v>24</v>
      </c>
      <c r="I47" s="23" t="s">
        <v>25</v>
      </c>
      <c r="J47" s="23" t="s">
        <v>26</v>
      </c>
      <c r="K47" s="23" t="s">
        <v>27</v>
      </c>
      <c r="L47" s="23" t="s">
        <v>28</v>
      </c>
      <c r="M47" s="19"/>
    </row>
    <row r="48" spans="1:13" x14ac:dyDescent="0.25">
      <c r="A48" s="22">
        <f>'01.2019'!E41</f>
        <v>74.795442758620695</v>
      </c>
      <c r="B48" s="22">
        <f>'02.2019'!E37</f>
        <v>47.637143571428581</v>
      </c>
      <c r="C48" s="22">
        <f>'03`2019'!E41</f>
        <v>37.440923225806451</v>
      </c>
      <c r="D48" s="22">
        <f>'04`2019'!E40</f>
        <v>32.005212666666672</v>
      </c>
      <c r="E48" s="22">
        <f>'05`2019'!E41</f>
        <v>18.558448709677421</v>
      </c>
      <c r="F48" s="22">
        <f>'06`2019'!E40</f>
        <v>17.869208333333336</v>
      </c>
      <c r="G48" s="22">
        <f>'07`2019'!E41</f>
        <v>18.209542580645159</v>
      </c>
      <c r="H48" s="22">
        <f>'08`2019'!E41</f>
        <v>22.856191379310349</v>
      </c>
      <c r="I48" s="22">
        <f>'09`2019'!E40</f>
        <v>22.521127333333336</v>
      </c>
      <c r="J48" s="22">
        <f>'10`2019'!E41</f>
        <v>29.07566806451613</v>
      </c>
      <c r="K48" s="22">
        <f>'11`2019'!E40</f>
        <v>35.686350666666677</v>
      </c>
      <c r="L48" s="22">
        <f>'12`2019'!E41</f>
        <v>47.19033736363636</v>
      </c>
      <c r="M48" s="30"/>
    </row>
    <row r="49" spans="1:13" x14ac:dyDescent="0.25">
      <c r="A49" s="8">
        <v>82.17</v>
      </c>
      <c r="B49" s="8">
        <v>76.08</v>
      </c>
      <c r="C49" s="8">
        <v>42.93</v>
      </c>
      <c r="D49" s="8">
        <v>29.17</v>
      </c>
      <c r="E49" s="8">
        <v>21.22</v>
      </c>
      <c r="F49" s="8">
        <v>22.67</v>
      </c>
      <c r="G49" s="8">
        <v>23.11</v>
      </c>
      <c r="H49" s="8">
        <v>23.47</v>
      </c>
      <c r="I49" s="8">
        <v>21.13</v>
      </c>
      <c r="J49" s="8">
        <v>30.07</v>
      </c>
      <c r="K49" s="8">
        <v>50.39</v>
      </c>
      <c r="L49" s="8">
        <v>50.59</v>
      </c>
      <c r="M49" s="30"/>
    </row>
    <row r="50" spans="1:13" x14ac:dyDescent="0.25">
      <c r="A50" s="22">
        <f>AVERAGE($A$48:$L$48)</f>
        <v>33.653799721136757</v>
      </c>
      <c r="B50" s="22">
        <f t="shared" ref="B50:L50" si="1">AVERAGE($A$48:$L$48)</f>
        <v>33.653799721136757</v>
      </c>
      <c r="C50" s="22">
        <f t="shared" si="1"/>
        <v>33.653799721136757</v>
      </c>
      <c r="D50" s="22">
        <f t="shared" si="1"/>
        <v>33.653799721136757</v>
      </c>
      <c r="E50" s="22">
        <f t="shared" si="1"/>
        <v>33.653799721136757</v>
      </c>
      <c r="F50" s="22">
        <f t="shared" si="1"/>
        <v>33.653799721136757</v>
      </c>
      <c r="G50" s="22">
        <f t="shared" si="1"/>
        <v>33.653799721136757</v>
      </c>
      <c r="H50" s="22">
        <f t="shared" si="1"/>
        <v>33.653799721136757</v>
      </c>
      <c r="I50" s="22">
        <f t="shared" si="1"/>
        <v>33.653799721136757</v>
      </c>
      <c r="J50" s="22">
        <f t="shared" si="1"/>
        <v>33.653799721136757</v>
      </c>
      <c r="K50" s="22">
        <f t="shared" si="1"/>
        <v>33.653799721136757</v>
      </c>
      <c r="L50" s="22">
        <f t="shared" si="1"/>
        <v>33.653799721136757</v>
      </c>
      <c r="M50" s="19"/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0866141732283472" right="0.70866141732283472" top="0.55118110236220474" bottom="0.55118110236220474" header="0.31496062992125984" footer="0.31496062992125984"/>
  <pageSetup paperSize="9" scale="9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8"/>
  <sheetViews>
    <sheetView topLeftCell="A13" workbookViewId="0">
      <selection activeCell="D33" sqref="D33"/>
    </sheetView>
  </sheetViews>
  <sheetFormatPr defaultRowHeight="18" x14ac:dyDescent="0.25"/>
  <cols>
    <col min="1" max="2" width="8.796875" style="8" customWidth="1"/>
    <col min="3" max="3" width="10.69921875" style="8" customWidth="1"/>
    <col min="4" max="17" width="8.796875" style="8" customWidth="1"/>
    <col min="18" max="18" width="10.19921875" style="8" customWidth="1"/>
    <col min="19" max="16384" width="8.796875" style="8"/>
  </cols>
  <sheetData>
    <row r="1" spans="1:5" ht="18" customHeight="1" x14ac:dyDescent="0.25">
      <c r="A1" s="32" t="s">
        <v>9</v>
      </c>
      <c r="B1" s="33"/>
      <c r="C1" s="33"/>
      <c r="D1" s="33"/>
      <c r="E1" s="33"/>
    </row>
    <row r="2" spans="1:5" ht="25.5" x14ac:dyDescent="0.25">
      <c r="A2" s="31" t="s">
        <v>1</v>
      </c>
      <c r="B2" s="31" t="s">
        <v>2</v>
      </c>
      <c r="C2" s="31" t="s">
        <v>3</v>
      </c>
      <c r="D2" s="2" t="s">
        <v>4</v>
      </c>
      <c r="E2" s="2" t="s">
        <v>5</v>
      </c>
    </row>
    <row r="3" spans="1:5" ht="36" x14ac:dyDescent="0.25">
      <c r="A3" s="31"/>
      <c r="B3" s="31"/>
      <c r="C3" s="31"/>
      <c r="D3" s="3" t="s">
        <v>6</v>
      </c>
      <c r="E3" s="3" t="s">
        <v>7</v>
      </c>
    </row>
    <row r="4" spans="1:5" x14ac:dyDescent="0.25">
      <c r="A4" s="31"/>
      <c r="B4" s="31"/>
      <c r="C4" s="31"/>
      <c r="D4" s="3"/>
      <c r="E4" s="3" t="s">
        <v>8</v>
      </c>
    </row>
    <row r="5" spans="1:5" x14ac:dyDescent="0.25">
      <c r="A5" s="4" t="s">
        <v>0</v>
      </c>
      <c r="B5" s="4" t="s">
        <v>0</v>
      </c>
      <c r="C5" s="13">
        <v>43497</v>
      </c>
      <c r="D5" s="15">
        <v>48.580039999999997</v>
      </c>
      <c r="E5" s="11" t="str">
        <f>IF(D5&gt;50,D5/50,"-")</f>
        <v>-</v>
      </c>
    </row>
    <row r="6" spans="1:5" x14ac:dyDescent="0.25">
      <c r="A6" s="4" t="s">
        <v>0</v>
      </c>
      <c r="B6" s="4" t="s">
        <v>0</v>
      </c>
      <c r="C6" s="13">
        <v>43498</v>
      </c>
      <c r="D6" s="15">
        <v>63.736809999999998</v>
      </c>
      <c r="E6" s="11">
        <f t="shared" ref="E6:E32" si="0">IF(D6&gt;50,D6/50,"-")</f>
        <v>1.2747362</v>
      </c>
    </row>
    <row r="7" spans="1:5" x14ac:dyDescent="0.25">
      <c r="A7" s="4" t="s">
        <v>0</v>
      </c>
      <c r="B7" s="4" t="s">
        <v>0</v>
      </c>
      <c r="C7" s="13">
        <v>43499</v>
      </c>
      <c r="D7" s="15">
        <v>86.610979999999998</v>
      </c>
      <c r="E7" s="11">
        <f t="shared" si="0"/>
        <v>1.7322195999999999</v>
      </c>
    </row>
    <row r="8" spans="1:5" x14ac:dyDescent="0.25">
      <c r="A8" s="4" t="s">
        <v>0</v>
      </c>
      <c r="B8" s="4" t="s">
        <v>0</v>
      </c>
      <c r="C8" s="13">
        <v>43500</v>
      </c>
      <c r="D8" s="15">
        <v>95.365380000000002</v>
      </c>
      <c r="E8" s="11">
        <f t="shared" si="0"/>
        <v>1.9073076</v>
      </c>
    </row>
    <row r="9" spans="1:5" x14ac:dyDescent="0.25">
      <c r="A9" s="4" t="s">
        <v>0</v>
      </c>
      <c r="B9" s="4" t="s">
        <v>0</v>
      </c>
      <c r="C9" s="13">
        <v>43501</v>
      </c>
      <c r="D9" s="15">
        <v>75.45429</v>
      </c>
      <c r="E9" s="11">
        <f t="shared" si="0"/>
        <v>1.5090858</v>
      </c>
    </row>
    <row r="10" spans="1:5" x14ac:dyDescent="0.25">
      <c r="A10" s="4" t="s">
        <v>0</v>
      </c>
      <c r="B10" s="4" t="s">
        <v>0</v>
      </c>
      <c r="C10" s="13">
        <v>43502</v>
      </c>
      <c r="D10" s="15">
        <v>36.451009999999997</v>
      </c>
      <c r="E10" s="11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43503</v>
      </c>
      <c r="D11" s="15">
        <v>22.586580000000001</v>
      </c>
      <c r="E11" s="11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43504</v>
      </c>
      <c r="D12" s="15">
        <v>30.448869999999999</v>
      </c>
      <c r="E12" s="11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43505</v>
      </c>
      <c r="D13" s="15">
        <v>49.721719999999998</v>
      </c>
      <c r="E13" s="11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43506</v>
      </c>
      <c r="D14" s="15">
        <v>77.277240000000006</v>
      </c>
      <c r="E14" s="11">
        <f t="shared" si="0"/>
        <v>1.5455448000000001</v>
      </c>
    </row>
    <row r="15" spans="1:5" x14ac:dyDescent="0.25">
      <c r="A15" s="4" t="s">
        <v>0</v>
      </c>
      <c r="B15" s="4" t="s">
        <v>0</v>
      </c>
      <c r="C15" s="13">
        <v>43507</v>
      </c>
      <c r="D15" s="15">
        <v>49.516590000000001</v>
      </c>
      <c r="E15" s="11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43508</v>
      </c>
      <c r="D16" s="15">
        <v>24.368469999999999</v>
      </c>
      <c r="E16" s="11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43509</v>
      </c>
      <c r="D17" s="15">
        <v>13.270250000000001</v>
      </c>
      <c r="E17" s="11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43510</v>
      </c>
      <c r="D18" s="15">
        <v>16.053170000000001</v>
      </c>
      <c r="E18" s="11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43511</v>
      </c>
      <c r="D19" s="15">
        <v>11.839840000000001</v>
      </c>
      <c r="E19" s="11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43512</v>
      </c>
      <c r="D20" s="15">
        <v>25.50562</v>
      </c>
      <c r="E20" s="11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43513</v>
      </c>
      <c r="D21" s="15">
        <v>78.933800000000005</v>
      </c>
      <c r="E21" s="11">
        <f t="shared" si="0"/>
        <v>1.5786760000000002</v>
      </c>
    </row>
    <row r="22" spans="1:5" x14ac:dyDescent="0.25">
      <c r="A22" s="4" t="s">
        <v>0</v>
      </c>
      <c r="B22" s="4" t="s">
        <v>0</v>
      </c>
      <c r="C22" s="13">
        <v>43514</v>
      </c>
      <c r="D22" s="15">
        <v>70.927120000000002</v>
      </c>
      <c r="E22" s="11">
        <f t="shared" si="0"/>
        <v>1.4185424</v>
      </c>
    </row>
    <row r="23" spans="1:5" x14ac:dyDescent="0.25">
      <c r="A23" s="4" t="s">
        <v>0</v>
      </c>
      <c r="B23" s="4" t="s">
        <v>0</v>
      </c>
      <c r="C23" s="13">
        <v>43515</v>
      </c>
      <c r="D23" s="15">
        <v>67.084639999999993</v>
      </c>
      <c r="E23" s="11">
        <f t="shared" si="0"/>
        <v>1.3416927999999999</v>
      </c>
    </row>
    <row r="24" spans="1:5" x14ac:dyDescent="0.25">
      <c r="A24" s="4" t="s">
        <v>0</v>
      </c>
      <c r="B24" s="4" t="s">
        <v>0</v>
      </c>
      <c r="C24" s="13">
        <v>43516</v>
      </c>
      <c r="D24" s="15">
        <v>62.86739</v>
      </c>
      <c r="E24" s="11">
        <f t="shared" si="0"/>
        <v>1.2573478</v>
      </c>
    </row>
    <row r="25" spans="1:5" x14ac:dyDescent="0.25">
      <c r="A25" s="4" t="s">
        <v>0</v>
      </c>
      <c r="B25" s="4" t="s">
        <v>0</v>
      </c>
      <c r="C25" s="13">
        <v>43517</v>
      </c>
      <c r="D25" s="15">
        <v>43.677059999999997</v>
      </c>
      <c r="E25" s="11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43518</v>
      </c>
      <c r="D26" s="15">
        <v>50.668370000000003</v>
      </c>
      <c r="E26" s="11">
        <f t="shared" si="0"/>
        <v>1.0133674000000001</v>
      </c>
    </row>
    <row r="27" spans="1:5" x14ac:dyDescent="0.25">
      <c r="A27" s="4" t="s">
        <v>0</v>
      </c>
      <c r="B27" s="4" t="s">
        <v>0</v>
      </c>
      <c r="C27" s="13">
        <v>43519</v>
      </c>
      <c r="D27" s="15">
        <v>17.645199999999999</v>
      </c>
      <c r="E27" s="11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43520</v>
      </c>
      <c r="D28" s="15">
        <v>13.28862</v>
      </c>
      <c r="E28" s="11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43521</v>
      </c>
      <c r="D29" s="15">
        <v>49.956319999999998</v>
      </c>
      <c r="E29" s="11" t="str">
        <f t="shared" si="0"/>
        <v>-</v>
      </c>
    </row>
    <row r="30" spans="1:5" x14ac:dyDescent="0.25">
      <c r="A30" s="4" t="s">
        <v>0</v>
      </c>
      <c r="B30" s="4" t="s">
        <v>0</v>
      </c>
      <c r="C30" s="13">
        <v>43522</v>
      </c>
      <c r="D30" s="15">
        <v>66.333269999999999</v>
      </c>
      <c r="E30" s="11">
        <f t="shared" si="0"/>
        <v>1.3266654</v>
      </c>
    </row>
    <row r="31" spans="1:5" x14ac:dyDescent="0.25">
      <c r="A31" s="4" t="s">
        <v>0</v>
      </c>
      <c r="B31" s="4" t="s">
        <v>0</v>
      </c>
      <c r="C31" s="13">
        <v>43523</v>
      </c>
      <c r="D31" s="15">
        <v>33.464320000000001</v>
      </c>
      <c r="E31" s="11" t="str">
        <f t="shared" si="0"/>
        <v>-</v>
      </c>
    </row>
    <row r="32" spans="1:5" x14ac:dyDescent="0.25">
      <c r="A32" s="4" t="s">
        <v>0</v>
      </c>
      <c r="B32" s="4" t="s">
        <v>0</v>
      </c>
      <c r="C32" s="13">
        <v>43524</v>
      </c>
      <c r="D32" s="15">
        <v>52.207050000000002</v>
      </c>
      <c r="E32" s="11">
        <f t="shared" si="0"/>
        <v>1.044141</v>
      </c>
    </row>
    <row r="33" spans="1:5" x14ac:dyDescent="0.25">
      <c r="A33" s="1" t="s">
        <v>10</v>
      </c>
      <c r="B33" s="9"/>
      <c r="C33" s="9"/>
      <c r="D33" s="9"/>
      <c r="E33" s="12">
        <f>COUNT(D5:D32)</f>
        <v>28</v>
      </c>
    </row>
    <row r="34" spans="1:5" x14ac:dyDescent="0.25">
      <c r="A34" s="1" t="s">
        <v>11</v>
      </c>
      <c r="B34" s="9"/>
      <c r="C34" s="9"/>
      <c r="D34" s="9"/>
      <c r="E34" s="12">
        <f>E33+'01.2019'!E37</f>
        <v>57</v>
      </c>
    </row>
    <row r="35" spans="1:5" x14ac:dyDescent="0.25">
      <c r="A35" s="6" t="s">
        <v>12</v>
      </c>
      <c r="B35" s="9"/>
      <c r="C35" s="9"/>
      <c r="D35" s="9"/>
      <c r="E35" s="12">
        <f>COUNT(E5:E32)</f>
        <v>12</v>
      </c>
    </row>
    <row r="36" spans="1:5" x14ac:dyDescent="0.25">
      <c r="A36" s="6" t="s">
        <v>13</v>
      </c>
      <c r="B36" s="9"/>
      <c r="C36" s="9"/>
      <c r="D36" s="9"/>
      <c r="E36" s="12">
        <f>COUNT(E5:E32)+'01.2019'!E40</f>
        <v>31</v>
      </c>
    </row>
    <row r="37" spans="1:5" x14ac:dyDescent="0.25">
      <c r="A37" s="1" t="s">
        <v>14</v>
      </c>
      <c r="B37" s="9"/>
      <c r="C37" s="9"/>
      <c r="D37" s="9"/>
      <c r="E37" s="20">
        <f>AVERAGE(D5:D32)</f>
        <v>47.637143571428581</v>
      </c>
    </row>
    <row r="38" spans="1:5" x14ac:dyDescent="0.25">
      <c r="A38" s="1" t="s">
        <v>15</v>
      </c>
      <c r="B38" s="9"/>
      <c r="C38" s="9"/>
      <c r="D38" s="9"/>
      <c r="E38" s="14">
        <f>(E34/(E33+'01.2019'!E37))</f>
        <v>1</v>
      </c>
    </row>
  </sheetData>
  <mergeCells count="4">
    <mergeCell ref="A1:E1"/>
    <mergeCell ref="A2:A4"/>
    <mergeCell ref="B2:B4"/>
    <mergeCell ref="C2:C4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2"/>
  <sheetViews>
    <sheetView workbookViewId="0">
      <selection activeCell="C32" sqref="C32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6">
        <v>43525</v>
      </c>
      <c r="D6" s="29">
        <v>69.963009999999997</v>
      </c>
      <c r="E6" s="18">
        <f>IF(D6&gt;50,D6/50,"-")</f>
        <v>1.3992601999999998</v>
      </c>
    </row>
    <row r="7" spans="1:5" x14ac:dyDescent="0.25">
      <c r="A7" s="4" t="s">
        <v>0</v>
      </c>
      <c r="B7" s="4" t="s">
        <v>0</v>
      </c>
      <c r="C7" s="16">
        <v>43526</v>
      </c>
      <c r="D7" s="29">
        <v>42.889229999999998</v>
      </c>
      <c r="E7" s="18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16">
        <v>43527</v>
      </c>
      <c r="D8" s="29">
        <v>36.74635</v>
      </c>
      <c r="E8" s="18" t="str">
        <f t="shared" si="0"/>
        <v>-</v>
      </c>
    </row>
    <row r="9" spans="1:5" x14ac:dyDescent="0.25">
      <c r="A9" s="4" t="s">
        <v>0</v>
      </c>
      <c r="B9" s="4" t="s">
        <v>0</v>
      </c>
      <c r="C9" s="16">
        <v>43528</v>
      </c>
      <c r="D9" s="29">
        <v>55.199539999999999</v>
      </c>
      <c r="E9" s="18">
        <f t="shared" si="0"/>
        <v>1.1039908</v>
      </c>
    </row>
    <row r="10" spans="1:5" x14ac:dyDescent="0.25">
      <c r="A10" s="4" t="s">
        <v>0</v>
      </c>
      <c r="B10" s="4" t="s">
        <v>0</v>
      </c>
      <c r="C10" s="16">
        <v>43529</v>
      </c>
      <c r="D10" s="29">
        <v>54.005279999999999</v>
      </c>
      <c r="E10" s="18">
        <f t="shared" si="0"/>
        <v>1.0801056</v>
      </c>
    </row>
    <row r="11" spans="1:5" x14ac:dyDescent="0.25">
      <c r="A11" s="4" t="s">
        <v>0</v>
      </c>
      <c r="B11" s="4" t="s">
        <v>0</v>
      </c>
      <c r="C11" s="16">
        <v>43530</v>
      </c>
      <c r="D11" s="29">
        <v>53.447539999999996</v>
      </c>
      <c r="E11" s="18">
        <f t="shared" si="0"/>
        <v>1.0689507999999999</v>
      </c>
    </row>
    <row r="12" spans="1:5" x14ac:dyDescent="0.25">
      <c r="A12" s="4" t="s">
        <v>0</v>
      </c>
      <c r="B12" s="4" t="s">
        <v>0</v>
      </c>
      <c r="C12" s="16">
        <v>43531</v>
      </c>
      <c r="D12" s="29">
        <v>48.319360000000003</v>
      </c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16">
        <v>43532</v>
      </c>
      <c r="D13" s="29">
        <v>51.572539999999996</v>
      </c>
      <c r="E13" s="18">
        <f t="shared" si="0"/>
        <v>1.0314508</v>
      </c>
    </row>
    <row r="14" spans="1:5" x14ac:dyDescent="0.25">
      <c r="A14" s="4" t="s">
        <v>0</v>
      </c>
      <c r="B14" s="4" t="s">
        <v>0</v>
      </c>
      <c r="C14" s="16">
        <v>43533</v>
      </c>
      <c r="D14" s="29">
        <v>44.616169999999997</v>
      </c>
      <c r="E14" s="18" t="str">
        <f t="shared" si="0"/>
        <v>-</v>
      </c>
    </row>
    <row r="15" spans="1:5" x14ac:dyDescent="0.25">
      <c r="A15" s="4" t="s">
        <v>0</v>
      </c>
      <c r="B15" s="4" t="s">
        <v>0</v>
      </c>
      <c r="C15" s="16">
        <v>43534</v>
      </c>
      <c r="D15" s="29">
        <v>36.482039999999998</v>
      </c>
      <c r="E15" s="18" t="str">
        <f t="shared" si="0"/>
        <v>-</v>
      </c>
    </row>
    <row r="16" spans="1:5" x14ac:dyDescent="0.25">
      <c r="A16" s="4" t="s">
        <v>0</v>
      </c>
      <c r="B16" s="4" t="s">
        <v>0</v>
      </c>
      <c r="C16" s="16">
        <v>43535</v>
      </c>
      <c r="D16" s="29">
        <v>29.320460000000001</v>
      </c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16">
        <v>43536</v>
      </c>
      <c r="D17" s="29">
        <v>27.103169999999999</v>
      </c>
      <c r="E17" s="18" t="str">
        <f t="shared" si="0"/>
        <v>-</v>
      </c>
    </row>
    <row r="18" spans="1:5" x14ac:dyDescent="0.25">
      <c r="A18" s="4" t="s">
        <v>0</v>
      </c>
      <c r="B18" s="4" t="s">
        <v>0</v>
      </c>
      <c r="C18" s="16">
        <v>43537</v>
      </c>
      <c r="D18" s="29">
        <v>16.225100000000001</v>
      </c>
      <c r="E18" s="18" t="str">
        <f t="shared" si="0"/>
        <v>-</v>
      </c>
    </row>
    <row r="19" spans="1:5" x14ac:dyDescent="0.25">
      <c r="A19" s="4" t="s">
        <v>0</v>
      </c>
      <c r="B19" s="4" t="s">
        <v>0</v>
      </c>
      <c r="C19" s="16">
        <v>43538</v>
      </c>
      <c r="D19" s="29">
        <v>30.613679999999999</v>
      </c>
      <c r="E19" s="18" t="str">
        <f t="shared" si="0"/>
        <v>-</v>
      </c>
    </row>
    <row r="20" spans="1:5" x14ac:dyDescent="0.25">
      <c r="A20" s="4" t="s">
        <v>0</v>
      </c>
      <c r="B20" s="4" t="s">
        <v>0</v>
      </c>
      <c r="C20" s="16">
        <v>43539</v>
      </c>
      <c r="D20" s="29">
        <v>37.429409999999997</v>
      </c>
      <c r="E20" s="18" t="str">
        <f t="shared" si="0"/>
        <v>-</v>
      </c>
    </row>
    <row r="21" spans="1:5" x14ac:dyDescent="0.25">
      <c r="A21" s="4" t="s">
        <v>0</v>
      </c>
      <c r="B21" s="4" t="s">
        <v>0</v>
      </c>
      <c r="C21" s="16">
        <v>43540</v>
      </c>
      <c r="D21" s="29">
        <v>37.649880000000003</v>
      </c>
      <c r="E21" s="18" t="str">
        <f t="shared" si="0"/>
        <v>-</v>
      </c>
    </row>
    <row r="22" spans="1:5" x14ac:dyDescent="0.25">
      <c r="A22" s="4" t="s">
        <v>0</v>
      </c>
      <c r="B22" s="4" t="s">
        <v>0</v>
      </c>
      <c r="C22" s="16">
        <v>43541</v>
      </c>
      <c r="D22" s="29">
        <v>30.598939999999999</v>
      </c>
      <c r="E22" s="18" t="str">
        <f t="shared" si="0"/>
        <v>-</v>
      </c>
    </row>
    <row r="23" spans="1:5" x14ac:dyDescent="0.25">
      <c r="A23" s="4" t="s">
        <v>0</v>
      </c>
      <c r="B23" s="4" t="s">
        <v>0</v>
      </c>
      <c r="C23" s="16">
        <v>43542</v>
      </c>
      <c r="D23" s="29">
        <v>37.133940000000003</v>
      </c>
      <c r="E23" s="18" t="str">
        <f t="shared" si="0"/>
        <v>-</v>
      </c>
    </row>
    <row r="24" spans="1:5" x14ac:dyDescent="0.25">
      <c r="A24" s="4" t="s">
        <v>0</v>
      </c>
      <c r="B24" s="4" t="s">
        <v>0</v>
      </c>
      <c r="C24" s="16">
        <v>43543</v>
      </c>
      <c r="D24" s="29">
        <v>36.303910000000002</v>
      </c>
      <c r="E24" s="18" t="str">
        <f t="shared" si="0"/>
        <v>-</v>
      </c>
    </row>
    <row r="25" spans="1:5" x14ac:dyDescent="0.25">
      <c r="A25" s="4" t="s">
        <v>0</v>
      </c>
      <c r="B25" s="4" t="s">
        <v>0</v>
      </c>
      <c r="C25" s="16">
        <v>43544</v>
      </c>
      <c r="D25" s="29">
        <v>32.107559999999999</v>
      </c>
      <c r="E25" s="18" t="str">
        <f t="shared" si="0"/>
        <v>-</v>
      </c>
    </row>
    <row r="26" spans="1:5" x14ac:dyDescent="0.25">
      <c r="A26" s="4" t="s">
        <v>0</v>
      </c>
      <c r="B26" s="4" t="s">
        <v>0</v>
      </c>
      <c r="C26" s="16">
        <v>43545</v>
      </c>
      <c r="D26" s="29">
        <v>33.883659999999999</v>
      </c>
      <c r="E26" s="18" t="str">
        <f t="shared" si="0"/>
        <v>-</v>
      </c>
    </row>
    <row r="27" spans="1:5" x14ac:dyDescent="0.25">
      <c r="A27" s="4" t="s">
        <v>0</v>
      </c>
      <c r="B27" s="4" t="s">
        <v>0</v>
      </c>
      <c r="C27" s="16">
        <v>43546</v>
      </c>
      <c r="D27" s="29">
        <v>38.809100000000001</v>
      </c>
      <c r="E27" s="18" t="str">
        <f t="shared" si="0"/>
        <v>-</v>
      </c>
    </row>
    <row r="28" spans="1:5" x14ac:dyDescent="0.25">
      <c r="A28" s="4" t="s">
        <v>0</v>
      </c>
      <c r="B28" s="4" t="s">
        <v>0</v>
      </c>
      <c r="C28" s="16">
        <v>43547</v>
      </c>
      <c r="D28" s="29">
        <v>38.54569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16">
        <v>43548</v>
      </c>
      <c r="D29" s="29">
        <v>36.53687</v>
      </c>
      <c r="E29" s="18" t="str">
        <f t="shared" si="0"/>
        <v>-</v>
      </c>
    </row>
    <row r="30" spans="1:5" x14ac:dyDescent="0.25">
      <c r="A30" s="4" t="s">
        <v>0</v>
      </c>
      <c r="B30" s="4" t="s">
        <v>0</v>
      </c>
      <c r="C30" s="16">
        <v>43549</v>
      </c>
      <c r="D30" s="29">
        <v>38.118209999999998</v>
      </c>
      <c r="E30" s="18" t="str">
        <f t="shared" si="0"/>
        <v>-</v>
      </c>
    </row>
    <row r="31" spans="1:5" x14ac:dyDescent="0.25">
      <c r="A31" s="4" t="s">
        <v>0</v>
      </c>
      <c r="B31" s="4" t="s">
        <v>0</v>
      </c>
      <c r="C31" s="16">
        <v>43550</v>
      </c>
      <c r="D31" s="29">
        <v>37.619509999999998</v>
      </c>
      <c r="E31" s="18" t="str">
        <f t="shared" si="0"/>
        <v>-</v>
      </c>
    </row>
    <row r="32" spans="1:5" x14ac:dyDescent="0.25">
      <c r="A32" s="4" t="s">
        <v>0</v>
      </c>
      <c r="B32" s="4" t="s">
        <v>0</v>
      </c>
      <c r="C32" s="16">
        <v>43551</v>
      </c>
      <c r="D32" s="29">
        <v>32.122039999999998</v>
      </c>
      <c r="E32" s="18" t="str">
        <f t="shared" si="0"/>
        <v>-</v>
      </c>
    </row>
    <row r="33" spans="1:5" x14ac:dyDescent="0.25">
      <c r="A33" s="4" t="s">
        <v>0</v>
      </c>
      <c r="B33" s="4" t="s">
        <v>0</v>
      </c>
      <c r="C33" s="16">
        <v>43552</v>
      </c>
      <c r="D33" s="29">
        <v>34.360869999999998</v>
      </c>
      <c r="E33" s="18" t="str">
        <f t="shared" si="0"/>
        <v>-</v>
      </c>
    </row>
    <row r="34" spans="1:5" x14ac:dyDescent="0.25">
      <c r="A34" s="4" t="s">
        <v>0</v>
      </c>
      <c r="B34" s="4" t="s">
        <v>0</v>
      </c>
      <c r="C34" s="16">
        <v>43553</v>
      </c>
      <c r="D34" s="29">
        <v>23.13288</v>
      </c>
      <c r="E34" s="18" t="str">
        <f t="shared" si="0"/>
        <v>-</v>
      </c>
    </row>
    <row r="35" spans="1:5" x14ac:dyDescent="0.25">
      <c r="A35" s="4" t="s">
        <v>0</v>
      </c>
      <c r="B35" s="4" t="s">
        <v>0</v>
      </c>
      <c r="C35" s="16">
        <v>43554</v>
      </c>
      <c r="D35" s="29">
        <v>19.64583</v>
      </c>
      <c r="E35" s="18" t="str">
        <f t="shared" si="0"/>
        <v>-</v>
      </c>
    </row>
    <row r="36" spans="1:5" x14ac:dyDescent="0.25">
      <c r="A36" s="4" t="s">
        <v>0</v>
      </c>
      <c r="B36" s="4" t="s">
        <v>0</v>
      </c>
      <c r="C36" s="16">
        <v>43555</v>
      </c>
      <c r="D36" s="29">
        <v>20.16685</v>
      </c>
      <c r="E36" s="18" t="str">
        <f t="shared" si="0"/>
        <v>-</v>
      </c>
    </row>
    <row r="37" spans="1:5" x14ac:dyDescent="0.25">
      <c r="A37" s="1" t="s">
        <v>10</v>
      </c>
      <c r="B37" s="9"/>
      <c r="C37" s="9"/>
      <c r="D37" s="9"/>
      <c r="E37" s="10">
        <f>COUNT(D6:D36)</f>
        <v>31</v>
      </c>
    </row>
    <row r="38" spans="1:5" x14ac:dyDescent="0.25">
      <c r="A38" s="1" t="s">
        <v>11</v>
      </c>
      <c r="B38" s="9"/>
      <c r="C38" s="9"/>
      <c r="D38" s="9"/>
      <c r="E38" s="12">
        <f>E37+'02.2019'!E34</f>
        <v>88</v>
      </c>
    </row>
    <row r="39" spans="1:5" x14ac:dyDescent="0.25">
      <c r="A39" s="6" t="s">
        <v>12</v>
      </c>
      <c r="B39" s="9"/>
      <c r="C39" s="9"/>
      <c r="D39" s="9"/>
      <c r="E39" s="10">
        <f>COUNT(E6:E36)</f>
        <v>5</v>
      </c>
    </row>
    <row r="40" spans="1:5" x14ac:dyDescent="0.25">
      <c r="A40" s="6" t="s">
        <v>13</v>
      </c>
      <c r="B40" s="9"/>
      <c r="C40" s="9"/>
      <c r="D40" s="9"/>
      <c r="E40" s="12">
        <f>E39+'02.2019'!E36</f>
        <v>36</v>
      </c>
    </row>
    <row r="41" spans="1:5" x14ac:dyDescent="0.25">
      <c r="A41" s="1" t="s">
        <v>14</v>
      </c>
      <c r="B41" s="9"/>
      <c r="C41" s="9"/>
      <c r="D41" s="9"/>
      <c r="E41" s="20">
        <f>AVERAGE(D6:D36)</f>
        <v>37.440923225806451</v>
      </c>
    </row>
    <row r="42" spans="1:5" x14ac:dyDescent="0.25">
      <c r="A42" s="1" t="s">
        <v>15</v>
      </c>
      <c r="B42" s="9"/>
      <c r="C42" s="9"/>
      <c r="D42" s="9"/>
      <c r="E42" s="14">
        <f>E38/90</f>
        <v>0.97777777777777775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54" bottom="0.5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1"/>
  <sheetViews>
    <sheetView topLeftCell="A13" workbookViewId="0">
      <selection activeCell="H37" sqref="H37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3">
        <v>43556</v>
      </c>
      <c r="D6" s="17">
        <v>30.640689999999999</v>
      </c>
      <c r="E6" s="18" t="str">
        <f>IF(D6&gt;50,D6/50,"-")</f>
        <v>-</v>
      </c>
    </row>
    <row r="7" spans="1:5" x14ac:dyDescent="0.25">
      <c r="A7" s="4" t="s">
        <v>0</v>
      </c>
      <c r="B7" s="4" t="s">
        <v>0</v>
      </c>
      <c r="C7" s="13">
        <v>43557</v>
      </c>
      <c r="D7" s="17">
        <v>40.831220000000002</v>
      </c>
      <c r="E7" s="18" t="str">
        <f t="shared" ref="E7:E35" si="0">IF(D7&gt;50,D7/50,"-")</f>
        <v>-</v>
      </c>
    </row>
    <row r="8" spans="1:5" x14ac:dyDescent="0.25">
      <c r="A8" s="4" t="s">
        <v>0</v>
      </c>
      <c r="B8" s="4" t="s">
        <v>0</v>
      </c>
      <c r="C8" s="13">
        <v>43558</v>
      </c>
      <c r="D8" s="17">
        <v>42.711039999999997</v>
      </c>
      <c r="E8" s="18" t="str">
        <f t="shared" si="0"/>
        <v>-</v>
      </c>
    </row>
    <row r="9" spans="1:5" x14ac:dyDescent="0.25">
      <c r="A9" s="4" t="s">
        <v>0</v>
      </c>
      <c r="B9" s="4" t="s">
        <v>0</v>
      </c>
      <c r="C9" s="13">
        <v>43559</v>
      </c>
      <c r="D9" s="17">
        <v>38.115119999999997</v>
      </c>
      <c r="E9" s="18" t="str">
        <f t="shared" si="0"/>
        <v>-</v>
      </c>
    </row>
    <row r="10" spans="1:5" x14ac:dyDescent="0.25">
      <c r="A10" s="4" t="s">
        <v>0</v>
      </c>
      <c r="B10" s="4" t="s">
        <v>0</v>
      </c>
      <c r="C10" s="13">
        <v>43560</v>
      </c>
      <c r="D10" s="17">
        <v>38.214669999999998</v>
      </c>
      <c r="E10" s="18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43561</v>
      </c>
      <c r="D11" s="17">
        <v>41.253860000000003</v>
      </c>
      <c r="E11" s="18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43562</v>
      </c>
      <c r="D12" s="17">
        <v>31.264759999999999</v>
      </c>
      <c r="E12" s="18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43563</v>
      </c>
      <c r="D13" s="17">
        <v>19.13644</v>
      </c>
      <c r="E13" s="18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43564</v>
      </c>
      <c r="D14" s="17">
        <v>16.238250000000001</v>
      </c>
      <c r="E14" s="18" t="str">
        <f t="shared" si="0"/>
        <v>-</v>
      </c>
    </row>
    <row r="15" spans="1:5" x14ac:dyDescent="0.25">
      <c r="A15" s="4" t="s">
        <v>0</v>
      </c>
      <c r="B15" s="4" t="s">
        <v>0</v>
      </c>
      <c r="C15" s="13">
        <v>43565</v>
      </c>
      <c r="D15" s="17">
        <v>23.880839999999999</v>
      </c>
      <c r="E15" s="18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43566</v>
      </c>
      <c r="D16" s="17">
        <v>29.022970000000001</v>
      </c>
      <c r="E16" s="18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43567</v>
      </c>
      <c r="D17" s="17">
        <v>27.486599999999999</v>
      </c>
      <c r="E17" s="18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43568</v>
      </c>
      <c r="D18" s="17">
        <v>17.856459999999998</v>
      </c>
      <c r="E18" s="18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43569</v>
      </c>
      <c r="D19" s="17">
        <v>14.286049999999999</v>
      </c>
      <c r="E19" s="18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43570</v>
      </c>
      <c r="D20" s="17">
        <v>17.801200000000001</v>
      </c>
      <c r="E20" s="18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43571</v>
      </c>
      <c r="D21" s="17">
        <v>27.547339999999998</v>
      </c>
      <c r="E21" s="18" t="str">
        <f t="shared" si="0"/>
        <v>-</v>
      </c>
    </row>
    <row r="22" spans="1:5" x14ac:dyDescent="0.25">
      <c r="A22" s="4" t="s">
        <v>0</v>
      </c>
      <c r="B22" s="4" t="s">
        <v>0</v>
      </c>
      <c r="C22" s="13">
        <v>43572</v>
      </c>
      <c r="D22" s="17">
        <v>24.311039999999998</v>
      </c>
      <c r="E22" s="18" t="str">
        <f t="shared" si="0"/>
        <v>-</v>
      </c>
    </row>
    <row r="23" spans="1:5" x14ac:dyDescent="0.25">
      <c r="A23" s="4" t="s">
        <v>0</v>
      </c>
      <c r="B23" s="4" t="s">
        <v>0</v>
      </c>
      <c r="C23" s="13">
        <v>43573</v>
      </c>
      <c r="D23" s="17">
        <v>23.041419999999999</v>
      </c>
      <c r="E23" s="18" t="str">
        <f t="shared" si="0"/>
        <v>-</v>
      </c>
    </row>
    <row r="24" spans="1:5" x14ac:dyDescent="0.25">
      <c r="A24" s="4" t="s">
        <v>0</v>
      </c>
      <c r="B24" s="4" t="s">
        <v>0</v>
      </c>
      <c r="C24" s="13">
        <v>43574</v>
      </c>
      <c r="D24" s="17">
        <v>16.301369999999999</v>
      </c>
      <c r="E24" s="18" t="str">
        <f t="shared" si="0"/>
        <v>-</v>
      </c>
    </row>
    <row r="25" spans="1:5" x14ac:dyDescent="0.25">
      <c r="A25" s="4" t="s">
        <v>0</v>
      </c>
      <c r="B25" s="4" t="s">
        <v>0</v>
      </c>
      <c r="C25" s="13">
        <v>43575</v>
      </c>
      <c r="D25" s="17">
        <v>19.462019999999999</v>
      </c>
      <c r="E25" s="18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43576</v>
      </c>
      <c r="D26" s="17">
        <v>25.72242</v>
      </c>
      <c r="E26" s="18" t="str">
        <f t="shared" si="0"/>
        <v>-</v>
      </c>
    </row>
    <row r="27" spans="1:5" x14ac:dyDescent="0.25">
      <c r="A27" s="4" t="s">
        <v>0</v>
      </c>
      <c r="B27" s="4" t="s">
        <v>0</v>
      </c>
      <c r="C27" s="13">
        <v>43577</v>
      </c>
      <c r="D27" s="17">
        <v>36.416739999999997</v>
      </c>
      <c r="E27" s="18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43578</v>
      </c>
      <c r="D28" s="17">
        <v>34.025790000000001</v>
      </c>
      <c r="E28" s="18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43579</v>
      </c>
      <c r="D29" s="17">
        <v>52.15202</v>
      </c>
      <c r="E29" s="18">
        <f t="shared" si="0"/>
        <v>1.0430404</v>
      </c>
    </row>
    <row r="30" spans="1:5" x14ac:dyDescent="0.25">
      <c r="A30" s="4" t="s">
        <v>0</v>
      </c>
      <c r="B30" s="4" t="s">
        <v>0</v>
      </c>
      <c r="C30" s="13">
        <v>43580</v>
      </c>
      <c r="D30" s="17">
        <v>82.100700000000003</v>
      </c>
      <c r="E30" s="18">
        <f t="shared" si="0"/>
        <v>1.6420140000000001</v>
      </c>
    </row>
    <row r="31" spans="1:5" x14ac:dyDescent="0.25">
      <c r="A31" s="4" t="s">
        <v>0</v>
      </c>
      <c r="B31" s="4" t="s">
        <v>0</v>
      </c>
      <c r="C31" s="13">
        <v>43581</v>
      </c>
      <c r="D31" s="17">
        <v>64.427250000000001</v>
      </c>
      <c r="E31" s="18">
        <f t="shared" si="0"/>
        <v>1.2885450000000001</v>
      </c>
    </row>
    <row r="32" spans="1:5" x14ac:dyDescent="0.25">
      <c r="A32" s="4" t="s">
        <v>0</v>
      </c>
      <c r="B32" s="4" t="s">
        <v>0</v>
      </c>
      <c r="C32" s="13">
        <v>43582</v>
      </c>
      <c r="D32" s="17">
        <v>50.73668</v>
      </c>
      <c r="E32" s="18">
        <f t="shared" si="0"/>
        <v>1.0147336</v>
      </c>
    </row>
    <row r="33" spans="1:5" x14ac:dyDescent="0.25">
      <c r="A33" s="4" t="s">
        <v>0</v>
      </c>
      <c r="B33" s="4" t="s">
        <v>0</v>
      </c>
      <c r="C33" s="13">
        <v>43583</v>
      </c>
      <c r="D33" s="17">
        <v>24.877870000000001</v>
      </c>
      <c r="E33" s="18" t="str">
        <f t="shared" si="0"/>
        <v>-</v>
      </c>
    </row>
    <row r="34" spans="1:5" x14ac:dyDescent="0.25">
      <c r="A34" s="4" t="s">
        <v>0</v>
      </c>
      <c r="B34" s="4" t="s">
        <v>0</v>
      </c>
      <c r="C34" s="13">
        <v>43584</v>
      </c>
      <c r="D34" s="17">
        <v>25.51651</v>
      </c>
      <c r="E34" s="18" t="str">
        <f t="shared" si="0"/>
        <v>-</v>
      </c>
    </row>
    <row r="35" spans="1:5" x14ac:dyDescent="0.25">
      <c r="A35" s="4" t="s">
        <v>0</v>
      </c>
      <c r="B35" s="4" t="s">
        <v>0</v>
      </c>
      <c r="C35" s="13">
        <v>43585</v>
      </c>
      <c r="D35" s="17">
        <v>24.77704</v>
      </c>
      <c r="E35" s="18" t="str">
        <f t="shared" si="0"/>
        <v>-</v>
      </c>
    </row>
    <row r="36" spans="1:5" x14ac:dyDescent="0.25">
      <c r="A36" s="1" t="s">
        <v>10</v>
      </c>
      <c r="B36" s="9"/>
      <c r="C36" s="9"/>
      <c r="D36" s="9"/>
      <c r="E36" s="10">
        <f>COUNT(D6:D35)</f>
        <v>30</v>
      </c>
    </row>
    <row r="37" spans="1:5" x14ac:dyDescent="0.25">
      <c r="A37" s="1" t="s">
        <v>11</v>
      </c>
      <c r="B37" s="9"/>
      <c r="C37" s="9"/>
      <c r="D37" s="9"/>
      <c r="E37" s="12">
        <f>E36+'03`2019'!E38</f>
        <v>118</v>
      </c>
    </row>
    <row r="38" spans="1:5" x14ac:dyDescent="0.25">
      <c r="A38" s="6" t="s">
        <v>12</v>
      </c>
      <c r="B38" s="9"/>
      <c r="C38" s="9"/>
      <c r="D38" s="9"/>
      <c r="E38" s="10">
        <f>COUNT(E6:E35)</f>
        <v>4</v>
      </c>
    </row>
    <row r="39" spans="1:5" x14ac:dyDescent="0.25">
      <c r="A39" s="6" t="s">
        <v>13</v>
      </c>
      <c r="B39" s="9"/>
      <c r="C39" s="9"/>
      <c r="D39" s="9"/>
      <c r="E39" s="12">
        <f>E38+'03`2019'!E40</f>
        <v>40</v>
      </c>
    </row>
    <row r="40" spans="1:5" x14ac:dyDescent="0.25">
      <c r="A40" s="1" t="s">
        <v>14</v>
      </c>
      <c r="B40" s="9"/>
      <c r="C40" s="9"/>
      <c r="D40" s="9"/>
      <c r="E40" s="20">
        <f>AVERAGE(D6:D35)</f>
        <v>32.005212666666672</v>
      </c>
    </row>
    <row r="41" spans="1:5" x14ac:dyDescent="0.25">
      <c r="A41" s="1" t="s">
        <v>15</v>
      </c>
      <c r="B41" s="9"/>
      <c r="C41" s="9"/>
      <c r="D41" s="9"/>
      <c r="E41" s="14">
        <f>E37/120</f>
        <v>0.98333333333333328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2"/>
  <sheetViews>
    <sheetView topLeftCell="A25" workbookViewId="0">
      <selection activeCell="C36" sqref="C36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6">
        <v>43586</v>
      </c>
      <c r="D6" s="17">
        <v>12.70431</v>
      </c>
      <c r="E6" s="11" t="str">
        <f>IF(D6&gt;50,D6/50,"-")</f>
        <v>-</v>
      </c>
    </row>
    <row r="7" spans="1:5" x14ac:dyDescent="0.25">
      <c r="A7" s="4" t="s">
        <v>0</v>
      </c>
      <c r="B7" s="4" t="s">
        <v>0</v>
      </c>
      <c r="C7" s="16">
        <v>43587</v>
      </c>
      <c r="D7" s="17">
        <v>18.541250000000002</v>
      </c>
      <c r="E7" s="11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16">
        <v>43588</v>
      </c>
      <c r="D8" s="17">
        <v>21.416170000000001</v>
      </c>
      <c r="E8" s="11" t="str">
        <f t="shared" si="0"/>
        <v>-</v>
      </c>
    </row>
    <row r="9" spans="1:5" x14ac:dyDescent="0.25">
      <c r="A9" s="4" t="s">
        <v>0</v>
      </c>
      <c r="B9" s="4" t="s">
        <v>0</v>
      </c>
      <c r="C9" s="16">
        <v>43589</v>
      </c>
      <c r="D9" s="17">
        <v>18.864190000000001</v>
      </c>
      <c r="E9" s="11" t="str">
        <f t="shared" si="0"/>
        <v>-</v>
      </c>
    </row>
    <row r="10" spans="1:5" x14ac:dyDescent="0.25">
      <c r="A10" s="4" t="s">
        <v>0</v>
      </c>
      <c r="B10" s="4" t="s">
        <v>0</v>
      </c>
      <c r="C10" s="16">
        <v>43590</v>
      </c>
      <c r="D10" s="17">
        <v>19.622160000000001</v>
      </c>
      <c r="E10" s="11" t="str">
        <f t="shared" si="0"/>
        <v>-</v>
      </c>
    </row>
    <row r="11" spans="1:5" x14ac:dyDescent="0.25">
      <c r="A11" s="4" t="s">
        <v>0</v>
      </c>
      <c r="B11" s="4" t="s">
        <v>0</v>
      </c>
      <c r="C11" s="16">
        <v>43591</v>
      </c>
      <c r="D11" s="17">
        <v>15.698029999999999</v>
      </c>
      <c r="E11" s="11" t="str">
        <f t="shared" si="0"/>
        <v>-</v>
      </c>
    </row>
    <row r="12" spans="1:5" x14ac:dyDescent="0.25">
      <c r="A12" s="4" t="s">
        <v>0</v>
      </c>
      <c r="B12" s="4" t="s">
        <v>0</v>
      </c>
      <c r="C12" s="16">
        <v>43592</v>
      </c>
      <c r="D12" s="17">
        <v>10.105560000000001</v>
      </c>
      <c r="E12" s="11" t="str">
        <f t="shared" si="0"/>
        <v>-</v>
      </c>
    </row>
    <row r="13" spans="1:5" x14ac:dyDescent="0.25">
      <c r="A13" s="4" t="s">
        <v>0</v>
      </c>
      <c r="B13" s="4" t="s">
        <v>0</v>
      </c>
      <c r="C13" s="16">
        <v>43593</v>
      </c>
      <c r="D13" s="17">
        <v>14.18319</v>
      </c>
      <c r="E13" s="11" t="str">
        <f t="shared" si="0"/>
        <v>-</v>
      </c>
    </row>
    <row r="14" spans="1:5" x14ac:dyDescent="0.25">
      <c r="A14" s="4" t="s">
        <v>0</v>
      </c>
      <c r="B14" s="4" t="s">
        <v>0</v>
      </c>
      <c r="C14" s="16">
        <v>43594</v>
      </c>
      <c r="D14" s="17">
        <v>18.818639999999998</v>
      </c>
      <c r="E14" s="11" t="str">
        <f t="shared" si="0"/>
        <v>-</v>
      </c>
    </row>
    <row r="15" spans="1:5" x14ac:dyDescent="0.25">
      <c r="A15" s="4" t="s">
        <v>0</v>
      </c>
      <c r="B15" s="4" t="s">
        <v>0</v>
      </c>
      <c r="C15" s="16">
        <v>43595</v>
      </c>
      <c r="D15" s="17">
        <v>17.80068</v>
      </c>
      <c r="E15" s="11" t="str">
        <f t="shared" si="0"/>
        <v>-</v>
      </c>
    </row>
    <row r="16" spans="1:5" x14ac:dyDescent="0.25">
      <c r="A16" s="4" t="s">
        <v>0</v>
      </c>
      <c r="B16" s="4" t="s">
        <v>0</v>
      </c>
      <c r="C16" s="16">
        <v>43596</v>
      </c>
      <c r="D16" s="17">
        <v>17.090520000000001</v>
      </c>
      <c r="E16" s="11" t="str">
        <f t="shared" si="0"/>
        <v>-</v>
      </c>
    </row>
    <row r="17" spans="1:5" x14ac:dyDescent="0.25">
      <c r="A17" s="4" t="s">
        <v>0</v>
      </c>
      <c r="B17" s="4" t="s">
        <v>0</v>
      </c>
      <c r="C17" s="16">
        <v>43597</v>
      </c>
      <c r="D17" s="17">
        <v>15.443479999999999</v>
      </c>
      <c r="E17" s="11" t="str">
        <f t="shared" si="0"/>
        <v>-</v>
      </c>
    </row>
    <row r="18" spans="1:5" x14ac:dyDescent="0.25">
      <c r="A18" s="4" t="s">
        <v>0</v>
      </c>
      <c r="B18" s="4" t="s">
        <v>0</v>
      </c>
      <c r="C18" s="16">
        <v>43598</v>
      </c>
      <c r="D18" s="17">
        <v>18.0761</v>
      </c>
      <c r="E18" s="11" t="str">
        <f t="shared" si="0"/>
        <v>-</v>
      </c>
    </row>
    <row r="19" spans="1:5" x14ac:dyDescent="0.25">
      <c r="A19" s="4" t="s">
        <v>0</v>
      </c>
      <c r="B19" s="4" t="s">
        <v>0</v>
      </c>
      <c r="C19" s="16">
        <v>43599</v>
      </c>
      <c r="D19" s="17">
        <v>26.04926</v>
      </c>
      <c r="E19" s="11" t="str">
        <f t="shared" si="0"/>
        <v>-</v>
      </c>
    </row>
    <row r="20" spans="1:5" x14ac:dyDescent="0.25">
      <c r="A20" s="4" t="s">
        <v>0</v>
      </c>
      <c r="B20" s="4" t="s">
        <v>0</v>
      </c>
      <c r="C20" s="16">
        <v>43600</v>
      </c>
      <c r="D20" s="17">
        <v>27.82142</v>
      </c>
      <c r="E20" s="11" t="str">
        <f t="shared" si="0"/>
        <v>-</v>
      </c>
    </row>
    <row r="21" spans="1:5" x14ac:dyDescent="0.25">
      <c r="A21" s="4" t="s">
        <v>0</v>
      </c>
      <c r="B21" s="4" t="s">
        <v>0</v>
      </c>
      <c r="C21" s="16">
        <v>43601</v>
      </c>
      <c r="D21" s="17">
        <v>22.558250000000001</v>
      </c>
      <c r="E21" s="11" t="str">
        <f t="shared" si="0"/>
        <v>-</v>
      </c>
    </row>
    <row r="22" spans="1:5" x14ac:dyDescent="0.25">
      <c r="A22" s="4" t="s">
        <v>0</v>
      </c>
      <c r="B22" s="4" t="s">
        <v>0</v>
      </c>
      <c r="C22" s="16">
        <v>43602</v>
      </c>
      <c r="D22" s="17">
        <v>26.531549999999999</v>
      </c>
      <c r="E22" s="11" t="str">
        <f t="shared" si="0"/>
        <v>-</v>
      </c>
    </row>
    <row r="23" spans="1:5" x14ac:dyDescent="0.25">
      <c r="A23" s="4" t="s">
        <v>0</v>
      </c>
      <c r="B23" s="4" t="s">
        <v>0</v>
      </c>
      <c r="C23" s="16">
        <v>43603</v>
      </c>
      <c r="D23" s="17">
        <v>26.285689999999999</v>
      </c>
      <c r="E23" s="11" t="str">
        <f t="shared" si="0"/>
        <v>-</v>
      </c>
    </row>
    <row r="24" spans="1:5" x14ac:dyDescent="0.25">
      <c r="A24" s="4" t="s">
        <v>0</v>
      </c>
      <c r="B24" s="4" t="s">
        <v>0</v>
      </c>
      <c r="C24" s="16">
        <v>43604</v>
      </c>
      <c r="D24" s="17">
        <v>16.684719999999999</v>
      </c>
      <c r="E24" s="11" t="str">
        <f t="shared" si="0"/>
        <v>-</v>
      </c>
    </row>
    <row r="25" spans="1:5" x14ac:dyDescent="0.25">
      <c r="A25" s="4" t="s">
        <v>0</v>
      </c>
      <c r="B25" s="4" t="s">
        <v>0</v>
      </c>
      <c r="C25" s="16">
        <v>43605</v>
      </c>
      <c r="D25" s="17">
        <v>18.379110000000001</v>
      </c>
      <c r="E25" s="11" t="str">
        <f t="shared" si="0"/>
        <v>-</v>
      </c>
    </row>
    <row r="26" spans="1:5" x14ac:dyDescent="0.25">
      <c r="A26" s="4" t="s">
        <v>0</v>
      </c>
      <c r="B26" s="4" t="s">
        <v>0</v>
      </c>
      <c r="C26" s="16">
        <v>43606</v>
      </c>
      <c r="D26" s="17">
        <v>15.86861</v>
      </c>
      <c r="E26" s="11" t="str">
        <f t="shared" si="0"/>
        <v>-</v>
      </c>
    </row>
    <row r="27" spans="1:5" x14ac:dyDescent="0.25">
      <c r="A27" s="4" t="s">
        <v>0</v>
      </c>
      <c r="B27" s="4" t="s">
        <v>0</v>
      </c>
      <c r="C27" s="16">
        <v>43607</v>
      </c>
      <c r="D27" s="17">
        <v>14.39578</v>
      </c>
      <c r="E27" s="11" t="str">
        <f t="shared" si="0"/>
        <v>-</v>
      </c>
    </row>
    <row r="28" spans="1:5" x14ac:dyDescent="0.25">
      <c r="A28" s="4" t="s">
        <v>0</v>
      </c>
      <c r="B28" s="4" t="s">
        <v>0</v>
      </c>
      <c r="C28" s="16">
        <v>43608</v>
      </c>
      <c r="D28" s="17">
        <v>16.326550000000001</v>
      </c>
      <c r="E28" s="11" t="str">
        <f t="shared" si="0"/>
        <v>-</v>
      </c>
    </row>
    <row r="29" spans="1:5" x14ac:dyDescent="0.25">
      <c r="A29" s="4" t="s">
        <v>0</v>
      </c>
      <c r="B29" s="4" t="s">
        <v>0</v>
      </c>
      <c r="C29" s="16">
        <v>43609</v>
      </c>
      <c r="D29" s="17">
        <v>15.098699999999999</v>
      </c>
      <c r="E29" s="11" t="str">
        <f t="shared" si="0"/>
        <v>-</v>
      </c>
    </row>
    <row r="30" spans="1:5" x14ac:dyDescent="0.25">
      <c r="A30" s="4" t="s">
        <v>0</v>
      </c>
      <c r="B30" s="4" t="s">
        <v>0</v>
      </c>
      <c r="C30" s="16">
        <v>43610</v>
      </c>
      <c r="D30" s="17">
        <v>11.4773</v>
      </c>
      <c r="E30" s="11" t="str">
        <f t="shared" si="0"/>
        <v>-</v>
      </c>
    </row>
    <row r="31" spans="1:5" x14ac:dyDescent="0.25">
      <c r="A31" s="4" t="s">
        <v>0</v>
      </c>
      <c r="B31" s="4" t="s">
        <v>0</v>
      </c>
      <c r="C31" s="16">
        <v>43611</v>
      </c>
      <c r="D31" s="17">
        <v>16.261679999999998</v>
      </c>
      <c r="E31" s="11" t="str">
        <f t="shared" si="0"/>
        <v>-</v>
      </c>
    </row>
    <row r="32" spans="1:5" x14ac:dyDescent="0.25">
      <c r="A32" s="4" t="s">
        <v>0</v>
      </c>
      <c r="B32" s="4" t="s">
        <v>0</v>
      </c>
      <c r="C32" s="16">
        <v>43612</v>
      </c>
      <c r="D32" s="17">
        <v>19.21217</v>
      </c>
      <c r="E32" s="11" t="str">
        <f t="shared" si="0"/>
        <v>-</v>
      </c>
    </row>
    <row r="33" spans="1:5" x14ac:dyDescent="0.25">
      <c r="A33" s="4" t="s">
        <v>0</v>
      </c>
      <c r="B33" s="4" t="s">
        <v>0</v>
      </c>
      <c r="C33" s="16">
        <v>43613</v>
      </c>
      <c r="D33" s="17">
        <v>21.118849999999998</v>
      </c>
      <c r="E33" s="11" t="str">
        <f t="shared" si="0"/>
        <v>-</v>
      </c>
    </row>
    <row r="34" spans="1:5" x14ac:dyDescent="0.25">
      <c r="A34" s="4" t="s">
        <v>0</v>
      </c>
      <c r="B34" s="4" t="s">
        <v>0</v>
      </c>
      <c r="C34" s="16">
        <v>43614</v>
      </c>
      <c r="D34" s="17">
        <v>24.67746</v>
      </c>
      <c r="E34" s="11" t="str">
        <f t="shared" si="0"/>
        <v>-</v>
      </c>
    </row>
    <row r="35" spans="1:5" x14ac:dyDescent="0.25">
      <c r="A35" s="4" t="s">
        <v>0</v>
      </c>
      <c r="B35" s="4" t="s">
        <v>0</v>
      </c>
      <c r="C35" s="16">
        <v>43615</v>
      </c>
      <c r="D35" s="17">
        <v>18.937860000000001</v>
      </c>
      <c r="E35" s="11" t="str">
        <f t="shared" si="0"/>
        <v>-</v>
      </c>
    </row>
    <row r="36" spans="1:5" x14ac:dyDescent="0.25">
      <c r="A36" s="4" t="s">
        <v>0</v>
      </c>
      <c r="B36" s="4" t="s">
        <v>0</v>
      </c>
      <c r="C36" s="16">
        <v>43616</v>
      </c>
      <c r="D36" s="17">
        <v>19.26267</v>
      </c>
      <c r="E36" s="11" t="str">
        <f t="shared" si="0"/>
        <v>-</v>
      </c>
    </row>
    <row r="37" spans="1:5" x14ac:dyDescent="0.25">
      <c r="A37" s="1" t="s">
        <v>10</v>
      </c>
      <c r="B37" s="9"/>
      <c r="C37" s="9"/>
      <c r="D37" s="9"/>
      <c r="E37" s="10">
        <f>COUNT(D6:D36)</f>
        <v>31</v>
      </c>
    </row>
    <row r="38" spans="1:5" x14ac:dyDescent="0.25">
      <c r="A38" s="1" t="s">
        <v>11</v>
      </c>
      <c r="B38" s="9"/>
      <c r="C38" s="9"/>
      <c r="D38" s="9"/>
      <c r="E38" s="12">
        <f>E37+'04`2019'!E37</f>
        <v>149</v>
      </c>
    </row>
    <row r="39" spans="1:5" x14ac:dyDescent="0.25">
      <c r="A39" s="6" t="s">
        <v>12</v>
      </c>
      <c r="B39" s="9"/>
      <c r="C39" s="9"/>
      <c r="D39" s="9"/>
      <c r="E39" s="10">
        <f>COUNT(E6:E36)</f>
        <v>0</v>
      </c>
    </row>
    <row r="40" spans="1:5" x14ac:dyDescent="0.25">
      <c r="A40" s="6" t="s">
        <v>13</v>
      </c>
      <c r="B40" s="9"/>
      <c r="C40" s="9"/>
      <c r="D40" s="9"/>
      <c r="E40" s="12">
        <f>E39+'04`2019'!E39</f>
        <v>40</v>
      </c>
    </row>
    <row r="41" spans="1:5" x14ac:dyDescent="0.25">
      <c r="A41" s="1" t="s">
        <v>14</v>
      </c>
      <c r="B41" s="9"/>
      <c r="C41" s="9"/>
      <c r="D41" s="9"/>
      <c r="E41" s="20">
        <f>AVERAGE(D6:D36)</f>
        <v>18.558448709677421</v>
      </c>
    </row>
    <row r="42" spans="1:5" x14ac:dyDescent="0.25">
      <c r="A42" s="1" t="s">
        <v>15</v>
      </c>
      <c r="B42" s="9"/>
      <c r="C42" s="9"/>
      <c r="D42" s="9"/>
      <c r="E42" s="14">
        <f>E38/151</f>
        <v>0.98675496688741726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59" bottom="0.44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6" workbookViewId="0">
      <selection activeCell="D36" sqref="D36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3">
        <v>43617</v>
      </c>
      <c r="D6" s="17">
        <v>14.00806</v>
      </c>
      <c r="E6" s="5" t="str">
        <f>IF(D6&gt;50,D6/50,"-")</f>
        <v>-</v>
      </c>
    </row>
    <row r="7" spans="1:5" x14ac:dyDescent="0.25">
      <c r="A7" s="4" t="s">
        <v>0</v>
      </c>
      <c r="B7" s="4" t="s">
        <v>0</v>
      </c>
      <c r="C7" s="13">
        <v>43618</v>
      </c>
      <c r="D7" s="17">
        <v>21.61382</v>
      </c>
      <c r="E7" s="5" t="str">
        <f t="shared" ref="E7:E35" si="0">IF(D7&gt;50,D7/50,"-")</f>
        <v>-</v>
      </c>
    </row>
    <row r="8" spans="1:5" x14ac:dyDescent="0.25">
      <c r="A8" s="4" t="s">
        <v>0</v>
      </c>
      <c r="B8" s="4" t="s">
        <v>0</v>
      </c>
      <c r="C8" s="13">
        <v>43619</v>
      </c>
      <c r="D8" s="17">
        <v>15.24586</v>
      </c>
      <c r="E8" s="5" t="str">
        <f t="shared" si="0"/>
        <v>-</v>
      </c>
    </row>
    <row r="9" spans="1:5" x14ac:dyDescent="0.25">
      <c r="A9" s="4" t="s">
        <v>0</v>
      </c>
      <c r="B9" s="4" t="s">
        <v>0</v>
      </c>
      <c r="C9" s="13">
        <v>43620</v>
      </c>
      <c r="D9" s="17">
        <v>15.786350000000001</v>
      </c>
      <c r="E9" s="5" t="str">
        <f t="shared" si="0"/>
        <v>-</v>
      </c>
    </row>
    <row r="10" spans="1:5" x14ac:dyDescent="0.25">
      <c r="A10" s="4" t="s">
        <v>0</v>
      </c>
      <c r="B10" s="4" t="s">
        <v>0</v>
      </c>
      <c r="C10" s="13">
        <v>43621</v>
      </c>
      <c r="D10" s="17">
        <v>15.30664</v>
      </c>
      <c r="E10" s="5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43622</v>
      </c>
      <c r="D11" s="17">
        <v>14.524459999999999</v>
      </c>
      <c r="E11" s="5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43623</v>
      </c>
      <c r="D12" s="17">
        <v>17.33278</v>
      </c>
      <c r="E12" s="5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43624</v>
      </c>
      <c r="D13" s="17">
        <v>25.387260000000001</v>
      </c>
      <c r="E13" s="5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43625</v>
      </c>
      <c r="D14" s="17">
        <v>29.121929999999999</v>
      </c>
      <c r="E14" s="5" t="str">
        <f t="shared" si="0"/>
        <v>-</v>
      </c>
    </row>
    <row r="15" spans="1:5" x14ac:dyDescent="0.25">
      <c r="A15" s="4" t="s">
        <v>0</v>
      </c>
      <c r="B15" s="4" t="s">
        <v>0</v>
      </c>
      <c r="C15" s="13">
        <v>43626</v>
      </c>
      <c r="D15" s="17">
        <v>15.339779999999999</v>
      </c>
      <c r="E15" s="5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43627</v>
      </c>
      <c r="D16" s="17"/>
      <c r="E16" s="5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43628</v>
      </c>
      <c r="D17" s="17"/>
      <c r="E17" s="5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43629</v>
      </c>
      <c r="D18" s="17"/>
      <c r="E18" s="5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43630</v>
      </c>
      <c r="D19" s="17"/>
      <c r="E19" s="5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43631</v>
      </c>
      <c r="D20" s="17"/>
      <c r="E20" s="5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43632</v>
      </c>
      <c r="D21" s="17"/>
      <c r="E21" s="5" t="str">
        <f t="shared" si="0"/>
        <v>-</v>
      </c>
    </row>
    <row r="22" spans="1:5" x14ac:dyDescent="0.25">
      <c r="A22" s="4" t="s">
        <v>0</v>
      </c>
      <c r="B22" s="4" t="s">
        <v>0</v>
      </c>
      <c r="C22" s="13">
        <v>43633</v>
      </c>
      <c r="D22" s="17"/>
      <c r="E22" s="5" t="str">
        <f t="shared" si="0"/>
        <v>-</v>
      </c>
    </row>
    <row r="23" spans="1:5" x14ac:dyDescent="0.25">
      <c r="A23" s="4" t="s">
        <v>0</v>
      </c>
      <c r="B23" s="4" t="s">
        <v>0</v>
      </c>
      <c r="C23" s="13">
        <v>43634</v>
      </c>
      <c r="D23" s="17"/>
      <c r="E23" s="5" t="str">
        <f t="shared" si="0"/>
        <v>-</v>
      </c>
    </row>
    <row r="24" spans="1:5" x14ac:dyDescent="0.25">
      <c r="A24" s="4" t="s">
        <v>0</v>
      </c>
      <c r="B24" s="4" t="s">
        <v>0</v>
      </c>
      <c r="C24" s="13">
        <v>43635</v>
      </c>
      <c r="D24" s="17"/>
      <c r="E24" s="5" t="str">
        <f t="shared" si="0"/>
        <v>-</v>
      </c>
    </row>
    <row r="25" spans="1:5" x14ac:dyDescent="0.25">
      <c r="A25" s="4" t="s">
        <v>0</v>
      </c>
      <c r="B25" s="4" t="s">
        <v>0</v>
      </c>
      <c r="C25" s="13">
        <v>43636</v>
      </c>
      <c r="D25" s="17"/>
      <c r="E25" s="5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43637</v>
      </c>
      <c r="D26" s="17"/>
      <c r="E26" s="5" t="str">
        <f t="shared" si="0"/>
        <v>-</v>
      </c>
    </row>
    <row r="27" spans="1:5" x14ac:dyDescent="0.25">
      <c r="A27" s="4" t="s">
        <v>0</v>
      </c>
      <c r="B27" s="4" t="s">
        <v>0</v>
      </c>
      <c r="C27" s="13">
        <v>43638</v>
      </c>
      <c r="D27" s="17"/>
      <c r="E27" s="5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43639</v>
      </c>
      <c r="D28" s="17"/>
      <c r="E28" s="5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43640</v>
      </c>
      <c r="D29" s="17"/>
      <c r="E29" s="5" t="str">
        <f t="shared" si="0"/>
        <v>-</v>
      </c>
    </row>
    <row r="30" spans="1:5" x14ac:dyDescent="0.25">
      <c r="A30" s="4" t="s">
        <v>0</v>
      </c>
      <c r="B30" s="4" t="s">
        <v>0</v>
      </c>
      <c r="C30" s="13">
        <v>43641</v>
      </c>
      <c r="D30" s="17"/>
      <c r="E30" s="5" t="str">
        <f t="shared" si="0"/>
        <v>-</v>
      </c>
    </row>
    <row r="31" spans="1:5" x14ac:dyDescent="0.25">
      <c r="A31" s="4" t="s">
        <v>0</v>
      </c>
      <c r="B31" s="4" t="s">
        <v>0</v>
      </c>
      <c r="C31" s="13">
        <v>43642</v>
      </c>
      <c r="D31" s="17"/>
      <c r="E31" s="5" t="str">
        <f t="shared" si="0"/>
        <v>-</v>
      </c>
    </row>
    <row r="32" spans="1:5" x14ac:dyDescent="0.25">
      <c r="A32" s="4" t="s">
        <v>0</v>
      </c>
      <c r="B32" s="4" t="s">
        <v>0</v>
      </c>
      <c r="C32" s="13">
        <v>43643</v>
      </c>
      <c r="D32" s="17"/>
      <c r="E32" s="5" t="str">
        <f t="shared" si="0"/>
        <v>-</v>
      </c>
    </row>
    <row r="33" spans="1:5" x14ac:dyDescent="0.25">
      <c r="A33" s="4" t="s">
        <v>0</v>
      </c>
      <c r="B33" s="4" t="s">
        <v>0</v>
      </c>
      <c r="C33" s="13">
        <v>43644</v>
      </c>
      <c r="D33" s="17"/>
      <c r="E33" s="5" t="str">
        <f t="shared" si="0"/>
        <v>-</v>
      </c>
    </row>
    <row r="34" spans="1:5" x14ac:dyDescent="0.25">
      <c r="A34" s="4" t="s">
        <v>0</v>
      </c>
      <c r="B34" s="4" t="s">
        <v>0</v>
      </c>
      <c r="C34" s="13">
        <v>43645</v>
      </c>
      <c r="D34" s="17">
        <v>14.321479999999999</v>
      </c>
      <c r="E34" s="5" t="str">
        <f t="shared" si="0"/>
        <v>-</v>
      </c>
    </row>
    <row r="35" spans="1:5" x14ac:dyDescent="0.25">
      <c r="A35" s="4" t="s">
        <v>0</v>
      </c>
      <c r="B35" s="4" t="s">
        <v>0</v>
      </c>
      <c r="C35" s="13">
        <v>43646</v>
      </c>
      <c r="D35" s="17">
        <v>16.442080000000001</v>
      </c>
      <c r="E35" s="5" t="str">
        <f t="shared" si="0"/>
        <v>-</v>
      </c>
    </row>
    <row r="36" spans="1:5" x14ac:dyDescent="0.25">
      <c r="A36" s="1" t="s">
        <v>10</v>
      </c>
      <c r="B36" s="9"/>
      <c r="C36" s="9"/>
      <c r="D36" s="9"/>
      <c r="E36" s="10">
        <f>COUNT(D6:D35)</f>
        <v>12</v>
      </c>
    </row>
    <row r="37" spans="1:5" x14ac:dyDescent="0.25">
      <c r="A37" s="1" t="s">
        <v>11</v>
      </c>
      <c r="B37" s="9"/>
      <c r="C37" s="9"/>
      <c r="D37" s="9"/>
      <c r="E37" s="12">
        <f>E36+'05`2019'!E38</f>
        <v>161</v>
      </c>
    </row>
    <row r="38" spans="1:5" x14ac:dyDescent="0.25">
      <c r="A38" s="6" t="s">
        <v>12</v>
      </c>
      <c r="B38" s="9"/>
      <c r="C38" s="9"/>
      <c r="D38" s="9"/>
      <c r="E38" s="10">
        <f>COUNT(E6:E35)</f>
        <v>0</v>
      </c>
    </row>
    <row r="39" spans="1:5" x14ac:dyDescent="0.25">
      <c r="A39" s="6" t="s">
        <v>13</v>
      </c>
      <c r="B39" s="9"/>
      <c r="C39" s="9"/>
      <c r="D39" s="9"/>
      <c r="E39" s="12">
        <f>E38+'05`2019'!E40</f>
        <v>40</v>
      </c>
    </row>
    <row r="40" spans="1:5" x14ac:dyDescent="0.25">
      <c r="A40" s="1" t="s">
        <v>14</v>
      </c>
      <c r="B40" s="9"/>
      <c r="C40" s="9"/>
      <c r="D40" s="9"/>
      <c r="E40" s="20">
        <f>AVERAGE(D6:D35)</f>
        <v>17.869208333333336</v>
      </c>
    </row>
    <row r="41" spans="1:5" x14ac:dyDescent="0.25">
      <c r="A41" s="1" t="s">
        <v>15</v>
      </c>
      <c r="B41" s="9"/>
      <c r="C41" s="9"/>
      <c r="D41" s="9"/>
      <c r="E41" s="14">
        <f>E37/181</f>
        <v>0.88950276243093918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2"/>
  <sheetViews>
    <sheetView workbookViewId="0">
      <selection activeCell="G49" sqref="G49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3">
        <v>43647</v>
      </c>
      <c r="D6" s="17">
        <v>16.03228</v>
      </c>
      <c r="E6" s="5" t="str">
        <f>IF(D6&gt;50,D6/50,"-")</f>
        <v>-</v>
      </c>
    </row>
    <row r="7" spans="1:5" x14ac:dyDescent="0.25">
      <c r="A7" s="4" t="s">
        <v>0</v>
      </c>
      <c r="B7" s="4" t="s">
        <v>0</v>
      </c>
      <c r="C7" s="13">
        <v>43648</v>
      </c>
      <c r="D7" s="17">
        <v>24.276990000000001</v>
      </c>
      <c r="E7" s="5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13">
        <v>43649</v>
      </c>
      <c r="D8" s="17">
        <v>24.17576</v>
      </c>
      <c r="E8" s="5" t="str">
        <f t="shared" si="0"/>
        <v>-</v>
      </c>
    </row>
    <row r="9" spans="1:5" x14ac:dyDescent="0.25">
      <c r="A9" s="4" t="s">
        <v>0</v>
      </c>
      <c r="B9" s="4" t="s">
        <v>0</v>
      </c>
      <c r="C9" s="13">
        <v>43650</v>
      </c>
      <c r="D9" s="17">
        <v>22.311699999999998</v>
      </c>
      <c r="E9" s="5" t="str">
        <f t="shared" si="0"/>
        <v>-</v>
      </c>
    </row>
    <row r="10" spans="1:5" x14ac:dyDescent="0.25">
      <c r="A10" s="4" t="s">
        <v>0</v>
      </c>
      <c r="B10" s="4" t="s">
        <v>0</v>
      </c>
      <c r="C10" s="13">
        <v>43651</v>
      </c>
      <c r="D10" s="17">
        <v>25.66639</v>
      </c>
      <c r="E10" s="5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43652</v>
      </c>
      <c r="D11" s="17">
        <v>20.40971</v>
      </c>
      <c r="E11" s="5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43653</v>
      </c>
      <c r="D12" s="17">
        <v>21.102599999999999</v>
      </c>
      <c r="E12" s="5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43654</v>
      </c>
      <c r="D13" s="17">
        <v>22.812719999999999</v>
      </c>
      <c r="E13" s="5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43655</v>
      </c>
      <c r="D14" s="17">
        <v>18.487189999999998</v>
      </c>
      <c r="E14" s="5" t="str">
        <f t="shared" si="0"/>
        <v>-</v>
      </c>
    </row>
    <row r="15" spans="1:5" x14ac:dyDescent="0.25">
      <c r="A15" s="4" t="s">
        <v>0</v>
      </c>
      <c r="B15" s="4" t="s">
        <v>0</v>
      </c>
      <c r="C15" s="13">
        <v>43656</v>
      </c>
      <c r="D15" s="17">
        <v>14.53172</v>
      </c>
      <c r="E15" s="5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43657</v>
      </c>
      <c r="D16" s="17">
        <v>8.8292900000000003</v>
      </c>
      <c r="E16" s="5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43658</v>
      </c>
      <c r="D17" s="17">
        <v>14.93207</v>
      </c>
      <c r="E17" s="5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43659</v>
      </c>
      <c r="D18" s="17">
        <v>15.134729999999999</v>
      </c>
      <c r="E18" s="5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43660</v>
      </c>
      <c r="D19" s="17">
        <v>10.89804</v>
      </c>
      <c r="E19" s="5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43661</v>
      </c>
      <c r="D20" s="17">
        <v>12.002090000000001</v>
      </c>
      <c r="E20" s="5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43662</v>
      </c>
      <c r="D21" s="17">
        <v>12.06086</v>
      </c>
      <c r="E21" s="5" t="str">
        <f t="shared" si="0"/>
        <v>-</v>
      </c>
    </row>
    <row r="22" spans="1:5" x14ac:dyDescent="0.25">
      <c r="A22" s="4" t="s">
        <v>0</v>
      </c>
      <c r="B22" s="4" t="s">
        <v>0</v>
      </c>
      <c r="C22" s="13">
        <v>43663</v>
      </c>
      <c r="D22" s="17">
        <v>14.004989999999999</v>
      </c>
      <c r="E22" s="5" t="str">
        <f t="shared" si="0"/>
        <v>-</v>
      </c>
    </row>
    <row r="23" spans="1:5" x14ac:dyDescent="0.25">
      <c r="A23" s="4" t="s">
        <v>0</v>
      </c>
      <c r="B23" s="4" t="s">
        <v>0</v>
      </c>
      <c r="C23" s="13">
        <v>43664</v>
      </c>
      <c r="D23" s="17">
        <v>15.99771</v>
      </c>
      <c r="E23" s="5" t="str">
        <f t="shared" si="0"/>
        <v>-</v>
      </c>
    </row>
    <row r="24" spans="1:5" x14ac:dyDescent="0.25">
      <c r="A24" s="4" t="s">
        <v>0</v>
      </c>
      <c r="B24" s="4" t="s">
        <v>0</v>
      </c>
      <c r="C24" s="13">
        <v>43665</v>
      </c>
      <c r="D24" s="17">
        <v>16.927800000000001</v>
      </c>
      <c r="E24" s="5" t="str">
        <f t="shared" si="0"/>
        <v>-</v>
      </c>
    </row>
    <row r="25" spans="1:5" x14ac:dyDescent="0.25">
      <c r="A25" s="4" t="s">
        <v>0</v>
      </c>
      <c r="B25" s="4" t="s">
        <v>0</v>
      </c>
      <c r="C25" s="13">
        <v>43666</v>
      </c>
      <c r="D25" s="17">
        <v>19.089980000000001</v>
      </c>
      <c r="E25" s="5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43667</v>
      </c>
      <c r="D26" s="17">
        <v>19.037520000000001</v>
      </c>
      <c r="E26" s="5" t="str">
        <f t="shared" si="0"/>
        <v>-</v>
      </c>
    </row>
    <row r="27" spans="1:5" x14ac:dyDescent="0.25">
      <c r="A27" s="4" t="s">
        <v>0</v>
      </c>
      <c r="B27" s="4" t="s">
        <v>0</v>
      </c>
      <c r="C27" s="13">
        <v>43668</v>
      </c>
      <c r="D27" s="17">
        <v>19.588940000000001</v>
      </c>
      <c r="E27" s="5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43669</v>
      </c>
      <c r="D28" s="17">
        <v>21.801870000000001</v>
      </c>
      <c r="E28" s="5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43670</v>
      </c>
      <c r="D29" s="17">
        <v>16.146139999999999</v>
      </c>
      <c r="E29" s="5" t="str">
        <f t="shared" si="0"/>
        <v>-</v>
      </c>
    </row>
    <row r="30" spans="1:5" x14ac:dyDescent="0.25">
      <c r="A30" s="4" t="s">
        <v>0</v>
      </c>
      <c r="B30" s="4" t="s">
        <v>0</v>
      </c>
      <c r="C30" s="13">
        <v>43671</v>
      </c>
      <c r="D30" s="17">
        <v>14.27206</v>
      </c>
      <c r="E30" s="5" t="str">
        <f t="shared" si="0"/>
        <v>-</v>
      </c>
    </row>
    <row r="31" spans="1:5" x14ac:dyDescent="0.25">
      <c r="A31" s="4" t="s">
        <v>0</v>
      </c>
      <c r="B31" s="4" t="s">
        <v>0</v>
      </c>
      <c r="C31" s="13">
        <v>43672</v>
      </c>
      <c r="D31" s="17">
        <v>17.12912</v>
      </c>
      <c r="E31" s="5" t="str">
        <f t="shared" si="0"/>
        <v>-</v>
      </c>
    </row>
    <row r="32" spans="1:5" x14ac:dyDescent="0.25">
      <c r="A32" s="4" t="s">
        <v>0</v>
      </c>
      <c r="B32" s="4" t="s">
        <v>0</v>
      </c>
      <c r="C32" s="13">
        <v>43673</v>
      </c>
      <c r="D32" s="17">
        <v>21.667280000000002</v>
      </c>
      <c r="E32" s="5" t="str">
        <f t="shared" si="0"/>
        <v>-</v>
      </c>
    </row>
    <row r="33" spans="1:5" x14ac:dyDescent="0.25">
      <c r="A33" s="4" t="s">
        <v>0</v>
      </c>
      <c r="B33" s="4" t="s">
        <v>0</v>
      </c>
      <c r="C33" s="13">
        <v>43674</v>
      </c>
      <c r="D33" s="17">
        <v>22.888169999999999</v>
      </c>
      <c r="E33" s="5" t="str">
        <f t="shared" si="0"/>
        <v>-</v>
      </c>
    </row>
    <row r="34" spans="1:5" x14ac:dyDescent="0.25">
      <c r="A34" s="4" t="s">
        <v>0</v>
      </c>
      <c r="B34" s="4" t="s">
        <v>0</v>
      </c>
      <c r="C34" s="13">
        <v>43675</v>
      </c>
      <c r="D34" s="17">
        <v>21.540430000000001</v>
      </c>
      <c r="E34" s="5" t="str">
        <f t="shared" si="0"/>
        <v>-</v>
      </c>
    </row>
    <row r="35" spans="1:5" x14ac:dyDescent="0.25">
      <c r="A35" s="4" t="s">
        <v>0</v>
      </c>
      <c r="B35" s="4" t="s">
        <v>0</v>
      </c>
      <c r="C35" s="13">
        <v>43676</v>
      </c>
      <c r="D35" s="17">
        <v>20.92719</v>
      </c>
      <c r="E35" s="5" t="str">
        <f t="shared" si="0"/>
        <v>-</v>
      </c>
    </row>
    <row r="36" spans="1:5" x14ac:dyDescent="0.25">
      <c r="A36" s="4" t="s">
        <v>0</v>
      </c>
      <c r="B36" s="4" t="s">
        <v>0</v>
      </c>
      <c r="C36" s="13">
        <v>43677</v>
      </c>
      <c r="D36" s="17">
        <v>19.812480000000001</v>
      </c>
      <c r="E36" s="5" t="str">
        <f t="shared" si="0"/>
        <v>-</v>
      </c>
    </row>
    <row r="37" spans="1:5" x14ac:dyDescent="0.25">
      <c r="A37" s="1" t="s">
        <v>10</v>
      </c>
      <c r="B37" s="9"/>
      <c r="C37" s="9"/>
      <c r="D37" s="9"/>
      <c r="E37" s="10">
        <f>COUNT(D6:D36)</f>
        <v>31</v>
      </c>
    </row>
    <row r="38" spans="1:5" x14ac:dyDescent="0.25">
      <c r="A38" s="1" t="s">
        <v>11</v>
      </c>
      <c r="B38" s="9"/>
      <c r="C38" s="9"/>
      <c r="D38" s="9"/>
      <c r="E38" s="12">
        <f>E37+'06`2019'!E37</f>
        <v>192</v>
      </c>
    </row>
    <row r="39" spans="1:5" x14ac:dyDescent="0.25">
      <c r="A39" s="6" t="s">
        <v>12</v>
      </c>
      <c r="B39" s="9"/>
      <c r="C39" s="9"/>
      <c r="D39" s="9"/>
      <c r="E39" s="10">
        <f>COUNT(E6:E36)</f>
        <v>0</v>
      </c>
    </row>
    <row r="40" spans="1:5" x14ac:dyDescent="0.25">
      <c r="A40" s="6" t="s">
        <v>13</v>
      </c>
      <c r="B40" s="9"/>
      <c r="C40" s="9"/>
      <c r="D40" s="9"/>
      <c r="E40" s="12">
        <f>E39+'06`2019'!E39</f>
        <v>40</v>
      </c>
    </row>
    <row r="41" spans="1:5" x14ac:dyDescent="0.25">
      <c r="A41" s="1" t="s">
        <v>14</v>
      </c>
      <c r="B41" s="9"/>
      <c r="C41" s="9"/>
      <c r="D41" s="9"/>
      <c r="E41" s="20">
        <f>AVERAGE(D6:D36)</f>
        <v>18.209542580645159</v>
      </c>
    </row>
    <row r="42" spans="1:5" x14ac:dyDescent="0.25">
      <c r="A42" s="1" t="s">
        <v>15</v>
      </c>
      <c r="B42" s="9"/>
      <c r="C42" s="9"/>
      <c r="D42" s="9"/>
      <c r="E42" s="14">
        <f>E38/212</f>
        <v>0.90566037735849059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57999999999999996" bottom="0.64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E42"/>
  <sheetViews>
    <sheetView topLeftCell="A10" zoomScaleNormal="100" zoomScaleSheetLayoutView="160" workbookViewId="0">
      <selection activeCell="D9" sqref="D9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3">
        <v>43678</v>
      </c>
      <c r="D6" s="17">
        <v>26.721509999999999</v>
      </c>
      <c r="E6" s="5" t="str">
        <f>IF(D6&gt;50,D6/50,"-")</f>
        <v>-</v>
      </c>
    </row>
    <row r="7" spans="1:5" x14ac:dyDescent="0.25">
      <c r="A7" s="4" t="s">
        <v>0</v>
      </c>
      <c r="B7" s="4" t="s">
        <v>0</v>
      </c>
      <c r="C7" s="13">
        <v>43679</v>
      </c>
      <c r="D7" s="17">
        <v>26.683879999999998</v>
      </c>
      <c r="E7" s="5" t="str">
        <f t="shared" ref="E7:E36" si="0">IF(D7&gt;50,D7/50,"-")</f>
        <v>-</v>
      </c>
    </row>
    <row r="8" spans="1:5" x14ac:dyDescent="0.25">
      <c r="A8" s="4" t="s">
        <v>0</v>
      </c>
      <c r="B8" s="4" t="s">
        <v>0</v>
      </c>
      <c r="C8" s="13">
        <v>43680</v>
      </c>
      <c r="D8" s="17"/>
      <c r="E8" s="5" t="str">
        <f t="shared" si="0"/>
        <v>-</v>
      </c>
    </row>
    <row r="9" spans="1:5" x14ac:dyDescent="0.25">
      <c r="A9" s="4" t="s">
        <v>0</v>
      </c>
      <c r="B9" s="4" t="s">
        <v>0</v>
      </c>
      <c r="C9" s="13">
        <v>43681</v>
      </c>
      <c r="D9" s="17"/>
      <c r="E9" s="5" t="str">
        <f t="shared" si="0"/>
        <v>-</v>
      </c>
    </row>
    <row r="10" spans="1:5" x14ac:dyDescent="0.25">
      <c r="A10" s="4" t="s">
        <v>0</v>
      </c>
      <c r="B10" s="4" t="s">
        <v>0</v>
      </c>
      <c r="C10" s="13">
        <v>43682</v>
      </c>
      <c r="D10" s="17">
        <v>48.363010000000003</v>
      </c>
      <c r="E10" s="5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43683</v>
      </c>
      <c r="D11" s="17">
        <v>18.001280000000001</v>
      </c>
      <c r="E11" s="5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43684</v>
      </c>
      <c r="D12" s="17">
        <v>21.019469999999998</v>
      </c>
      <c r="E12" s="5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43685</v>
      </c>
      <c r="D13" s="17">
        <v>21.025130000000001</v>
      </c>
      <c r="E13" s="5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43686</v>
      </c>
      <c r="D14" s="17">
        <v>24.677859999999999</v>
      </c>
      <c r="E14" s="5" t="str">
        <f t="shared" si="0"/>
        <v>-</v>
      </c>
    </row>
    <row r="15" spans="1:5" x14ac:dyDescent="0.25">
      <c r="A15" s="4" t="s">
        <v>0</v>
      </c>
      <c r="B15" s="4" t="s">
        <v>0</v>
      </c>
      <c r="C15" s="13">
        <v>43687</v>
      </c>
      <c r="D15" s="17">
        <v>30.29918</v>
      </c>
      <c r="E15" s="5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43688</v>
      </c>
      <c r="D16" s="17">
        <v>24.393930000000001</v>
      </c>
      <c r="E16" s="5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43689</v>
      </c>
      <c r="D17" s="17">
        <v>18.425339999999998</v>
      </c>
      <c r="E17" s="5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43690</v>
      </c>
      <c r="D18" s="17">
        <v>18.224160000000001</v>
      </c>
      <c r="E18" s="5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43691</v>
      </c>
      <c r="D19" s="17">
        <v>17.567360000000001</v>
      </c>
      <c r="E19" s="5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43692</v>
      </c>
      <c r="D20" s="17">
        <v>19.34646</v>
      </c>
      <c r="E20" s="5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43693</v>
      </c>
      <c r="D21" s="17">
        <v>21.276479999999999</v>
      </c>
      <c r="E21" s="5" t="str">
        <f t="shared" si="0"/>
        <v>-</v>
      </c>
    </row>
    <row r="22" spans="1:5" x14ac:dyDescent="0.25">
      <c r="A22" s="4" t="s">
        <v>0</v>
      </c>
      <c r="B22" s="4" t="s">
        <v>0</v>
      </c>
      <c r="C22" s="13">
        <v>43694</v>
      </c>
      <c r="D22" s="17">
        <v>17.450209999999998</v>
      </c>
      <c r="E22" s="5" t="str">
        <f t="shared" si="0"/>
        <v>-</v>
      </c>
    </row>
    <row r="23" spans="1:5" x14ac:dyDescent="0.25">
      <c r="A23" s="4" t="s">
        <v>0</v>
      </c>
      <c r="B23" s="4" t="s">
        <v>0</v>
      </c>
      <c r="C23" s="13">
        <v>43695</v>
      </c>
      <c r="D23" s="17">
        <v>19.12236</v>
      </c>
      <c r="E23" s="5" t="str">
        <f t="shared" si="0"/>
        <v>-</v>
      </c>
    </row>
    <row r="24" spans="1:5" x14ac:dyDescent="0.25">
      <c r="A24" s="4" t="s">
        <v>0</v>
      </c>
      <c r="B24" s="4" t="s">
        <v>0</v>
      </c>
      <c r="C24" s="13">
        <v>43696</v>
      </c>
      <c r="D24" s="17">
        <v>20.241599999999998</v>
      </c>
      <c r="E24" s="5" t="str">
        <f t="shared" si="0"/>
        <v>-</v>
      </c>
    </row>
    <row r="25" spans="1:5" x14ac:dyDescent="0.25">
      <c r="A25" s="4" t="s">
        <v>0</v>
      </c>
      <c r="B25" s="4" t="s">
        <v>0</v>
      </c>
      <c r="C25" s="13">
        <v>43697</v>
      </c>
      <c r="D25" s="17">
        <v>17.9194</v>
      </c>
      <c r="E25" s="5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43698</v>
      </c>
      <c r="D26" s="17">
        <v>19.385349999999999</v>
      </c>
      <c r="E26" s="5" t="str">
        <f t="shared" si="0"/>
        <v>-</v>
      </c>
    </row>
    <row r="27" spans="1:5" x14ac:dyDescent="0.25">
      <c r="A27" s="4" t="s">
        <v>0</v>
      </c>
      <c r="B27" s="4" t="s">
        <v>0</v>
      </c>
      <c r="C27" s="13">
        <v>43699</v>
      </c>
      <c r="D27" s="17">
        <v>25.78586</v>
      </c>
      <c r="E27" s="5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43700</v>
      </c>
      <c r="D28" s="17">
        <v>25.464569999999998</v>
      </c>
      <c r="E28" s="5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43701</v>
      </c>
      <c r="D29" s="17">
        <v>25.357790000000001</v>
      </c>
      <c r="E29" s="5" t="str">
        <f t="shared" si="0"/>
        <v>-</v>
      </c>
    </row>
    <row r="30" spans="1:5" x14ac:dyDescent="0.25">
      <c r="A30" s="4" t="s">
        <v>0</v>
      </c>
      <c r="B30" s="4" t="s">
        <v>0</v>
      </c>
      <c r="C30" s="13">
        <v>43702</v>
      </c>
      <c r="D30" s="17">
        <v>25.670680000000001</v>
      </c>
      <c r="E30" s="5" t="str">
        <f t="shared" si="0"/>
        <v>-</v>
      </c>
    </row>
    <row r="31" spans="1:5" x14ac:dyDescent="0.25">
      <c r="A31" s="4" t="s">
        <v>0</v>
      </c>
      <c r="B31" s="4" t="s">
        <v>0</v>
      </c>
      <c r="C31" s="13">
        <v>43703</v>
      </c>
      <c r="D31" s="17">
        <v>25.35932</v>
      </c>
      <c r="E31" s="5" t="str">
        <f t="shared" si="0"/>
        <v>-</v>
      </c>
    </row>
    <row r="32" spans="1:5" x14ac:dyDescent="0.25">
      <c r="A32" s="4" t="s">
        <v>0</v>
      </c>
      <c r="B32" s="4" t="s">
        <v>0</v>
      </c>
      <c r="C32" s="13">
        <v>43704</v>
      </c>
      <c r="D32" s="17">
        <v>22.29879</v>
      </c>
      <c r="E32" s="5" t="str">
        <f t="shared" si="0"/>
        <v>-</v>
      </c>
    </row>
    <row r="33" spans="1:5" x14ac:dyDescent="0.25">
      <c r="A33" s="4" t="s">
        <v>0</v>
      </c>
      <c r="B33" s="4" t="s">
        <v>0</v>
      </c>
      <c r="C33" s="13">
        <v>43705</v>
      </c>
      <c r="D33" s="17">
        <v>22.660830000000001</v>
      </c>
      <c r="E33" s="5" t="str">
        <f t="shared" si="0"/>
        <v>-</v>
      </c>
    </row>
    <row r="34" spans="1:5" x14ac:dyDescent="0.25">
      <c r="A34" s="4" t="s">
        <v>0</v>
      </c>
      <c r="B34" s="4" t="s">
        <v>0</v>
      </c>
      <c r="C34" s="13">
        <v>43706</v>
      </c>
      <c r="D34" s="17">
        <v>18.53351</v>
      </c>
      <c r="E34" s="5" t="str">
        <f t="shared" si="0"/>
        <v>-</v>
      </c>
    </row>
    <row r="35" spans="1:5" x14ac:dyDescent="0.25">
      <c r="A35" s="4" t="s">
        <v>0</v>
      </c>
      <c r="B35" s="4" t="s">
        <v>0</v>
      </c>
      <c r="C35" s="13">
        <v>43707</v>
      </c>
      <c r="D35" s="17">
        <v>20.300329999999999</v>
      </c>
      <c r="E35" s="5" t="str">
        <f t="shared" si="0"/>
        <v>-</v>
      </c>
    </row>
    <row r="36" spans="1:5" x14ac:dyDescent="0.25">
      <c r="A36" s="4" t="s">
        <v>0</v>
      </c>
      <c r="B36" s="4" t="s">
        <v>0</v>
      </c>
      <c r="C36" s="13">
        <v>43708</v>
      </c>
      <c r="D36" s="17">
        <v>21.253900000000002</v>
      </c>
      <c r="E36" s="5" t="str">
        <f t="shared" si="0"/>
        <v>-</v>
      </c>
    </row>
    <row r="37" spans="1:5" x14ac:dyDescent="0.25">
      <c r="A37" s="1" t="s">
        <v>10</v>
      </c>
      <c r="B37" s="9"/>
      <c r="C37" s="9"/>
      <c r="D37" s="9"/>
      <c r="E37" s="10">
        <f>COUNT(D6:D36)</f>
        <v>29</v>
      </c>
    </row>
    <row r="38" spans="1:5" x14ac:dyDescent="0.25">
      <c r="A38" s="1" t="s">
        <v>11</v>
      </c>
      <c r="B38" s="9"/>
      <c r="C38" s="9"/>
      <c r="D38" s="9"/>
      <c r="E38" s="12">
        <f>E37+'07`2019'!E38</f>
        <v>221</v>
      </c>
    </row>
    <row r="39" spans="1:5" x14ac:dyDescent="0.25">
      <c r="A39" s="6" t="s">
        <v>12</v>
      </c>
      <c r="B39" s="9"/>
      <c r="C39" s="9"/>
      <c r="D39" s="9"/>
      <c r="E39" s="10">
        <f>COUNT(E6:E36)</f>
        <v>0</v>
      </c>
    </row>
    <row r="40" spans="1:5" x14ac:dyDescent="0.25">
      <c r="A40" s="6" t="s">
        <v>13</v>
      </c>
      <c r="B40" s="9"/>
      <c r="C40" s="9"/>
      <c r="D40" s="9"/>
      <c r="E40" s="12">
        <f>E39+'07`2019'!E40</f>
        <v>40</v>
      </c>
    </row>
    <row r="41" spans="1:5" x14ac:dyDescent="0.25">
      <c r="A41" s="1" t="s">
        <v>14</v>
      </c>
      <c r="B41" s="9"/>
      <c r="C41" s="9"/>
      <c r="D41" s="9"/>
      <c r="E41" s="20">
        <f>AVERAGE(D6:D36)</f>
        <v>22.856191379310349</v>
      </c>
    </row>
    <row r="42" spans="1:5" x14ac:dyDescent="0.25">
      <c r="A42" s="1" t="s">
        <v>15</v>
      </c>
      <c r="B42" s="9"/>
      <c r="C42" s="9"/>
      <c r="D42" s="9"/>
      <c r="E42" s="14">
        <f>E38/243</f>
        <v>0.90946502057613166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59" bottom="0.5600000000000000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41"/>
  <sheetViews>
    <sheetView topLeftCell="A19" workbookViewId="0">
      <selection activeCell="G40" sqref="G40"/>
    </sheetView>
  </sheetViews>
  <sheetFormatPr defaultRowHeight="18" x14ac:dyDescent="0.25"/>
  <cols>
    <col min="1" max="2" width="8.796875" style="8" customWidth="1"/>
    <col min="3" max="3" width="10.09765625" style="8" customWidth="1"/>
    <col min="4" max="16384" width="8.796875" style="8"/>
  </cols>
  <sheetData>
    <row r="1" spans="1:5" x14ac:dyDescent="0.25">
      <c r="A1" s="32" t="s">
        <v>9</v>
      </c>
      <c r="B1" s="33"/>
      <c r="C1" s="33"/>
      <c r="D1" s="33"/>
      <c r="E1" s="33"/>
    </row>
    <row r="2" spans="1:5" x14ac:dyDescent="0.25">
      <c r="A2" s="34"/>
      <c r="B2" s="33"/>
      <c r="C2" s="33"/>
      <c r="D2" s="33"/>
      <c r="E2" s="33"/>
    </row>
    <row r="3" spans="1:5" ht="25.5" x14ac:dyDescent="0.25">
      <c r="A3" s="31" t="s">
        <v>1</v>
      </c>
      <c r="B3" s="31" t="s">
        <v>2</v>
      </c>
      <c r="C3" s="31" t="s">
        <v>3</v>
      </c>
      <c r="D3" s="2" t="s">
        <v>4</v>
      </c>
      <c r="E3" s="2" t="s">
        <v>5</v>
      </c>
    </row>
    <row r="4" spans="1:5" ht="36" x14ac:dyDescent="0.25">
      <c r="A4" s="31"/>
      <c r="B4" s="31"/>
      <c r="C4" s="31"/>
      <c r="D4" s="3" t="s">
        <v>6</v>
      </c>
      <c r="E4" s="3" t="s">
        <v>7</v>
      </c>
    </row>
    <row r="5" spans="1:5" x14ac:dyDescent="0.25">
      <c r="A5" s="31"/>
      <c r="B5" s="31"/>
      <c r="C5" s="31"/>
      <c r="D5" s="3"/>
      <c r="E5" s="3" t="s">
        <v>8</v>
      </c>
    </row>
    <row r="6" spans="1:5" x14ac:dyDescent="0.25">
      <c r="A6" s="4" t="s">
        <v>0</v>
      </c>
      <c r="B6" s="4" t="s">
        <v>0</v>
      </c>
      <c r="C6" s="13">
        <v>43709</v>
      </c>
      <c r="D6" s="17">
        <v>15.67398</v>
      </c>
      <c r="E6" s="5" t="str">
        <f>IF(D6&gt;50,D6/50,"-")</f>
        <v>-</v>
      </c>
    </row>
    <row r="7" spans="1:5" x14ac:dyDescent="0.25">
      <c r="A7" s="4" t="s">
        <v>0</v>
      </c>
      <c r="B7" s="4" t="s">
        <v>0</v>
      </c>
      <c r="C7" s="13">
        <v>43710</v>
      </c>
      <c r="D7" s="17">
        <v>17.11298</v>
      </c>
      <c r="E7" s="5" t="str">
        <f t="shared" ref="E7:E35" si="0">IF(D7&gt;50,D7/50,"-")</f>
        <v>-</v>
      </c>
    </row>
    <row r="8" spans="1:5" x14ac:dyDescent="0.25">
      <c r="A8" s="4" t="s">
        <v>0</v>
      </c>
      <c r="B8" s="4" t="s">
        <v>0</v>
      </c>
      <c r="C8" s="13">
        <v>43711</v>
      </c>
      <c r="D8" s="17">
        <v>18.254960000000001</v>
      </c>
      <c r="E8" s="5" t="str">
        <f t="shared" si="0"/>
        <v>-</v>
      </c>
    </row>
    <row r="9" spans="1:5" x14ac:dyDescent="0.25">
      <c r="A9" s="4" t="s">
        <v>0</v>
      </c>
      <c r="B9" s="4" t="s">
        <v>0</v>
      </c>
      <c r="C9" s="13">
        <v>43712</v>
      </c>
      <c r="D9" s="17">
        <v>27.91968</v>
      </c>
      <c r="E9" s="5" t="str">
        <f t="shared" si="0"/>
        <v>-</v>
      </c>
    </row>
    <row r="10" spans="1:5" x14ac:dyDescent="0.25">
      <c r="A10" s="4" t="s">
        <v>0</v>
      </c>
      <c r="B10" s="4" t="s">
        <v>0</v>
      </c>
      <c r="C10" s="13">
        <v>43713</v>
      </c>
      <c r="D10" s="17">
        <v>34.07441</v>
      </c>
      <c r="E10" s="5" t="str">
        <f t="shared" si="0"/>
        <v>-</v>
      </c>
    </row>
    <row r="11" spans="1:5" x14ac:dyDescent="0.25">
      <c r="A11" s="4" t="s">
        <v>0</v>
      </c>
      <c r="B11" s="4" t="s">
        <v>0</v>
      </c>
      <c r="C11" s="13">
        <v>43714</v>
      </c>
      <c r="D11" s="17">
        <v>35.429070000000003</v>
      </c>
      <c r="E11" s="5" t="str">
        <f t="shared" si="0"/>
        <v>-</v>
      </c>
    </row>
    <row r="12" spans="1:5" x14ac:dyDescent="0.25">
      <c r="A12" s="4" t="s">
        <v>0</v>
      </c>
      <c r="B12" s="4" t="s">
        <v>0</v>
      </c>
      <c r="C12" s="13">
        <v>43715</v>
      </c>
      <c r="D12" s="17">
        <v>24.403970000000001</v>
      </c>
      <c r="E12" s="5" t="str">
        <f t="shared" si="0"/>
        <v>-</v>
      </c>
    </row>
    <row r="13" spans="1:5" x14ac:dyDescent="0.25">
      <c r="A13" s="4" t="s">
        <v>0</v>
      </c>
      <c r="B13" s="4" t="s">
        <v>0</v>
      </c>
      <c r="C13" s="13">
        <v>43716</v>
      </c>
      <c r="D13" s="17">
        <v>21.863630000000001</v>
      </c>
      <c r="E13" s="5" t="str">
        <f t="shared" si="0"/>
        <v>-</v>
      </c>
    </row>
    <row r="14" spans="1:5" x14ac:dyDescent="0.25">
      <c r="A14" s="4" t="s">
        <v>0</v>
      </c>
      <c r="B14" s="4" t="s">
        <v>0</v>
      </c>
      <c r="C14" s="13">
        <v>43717</v>
      </c>
      <c r="D14" s="17">
        <v>21.00628</v>
      </c>
      <c r="E14" s="5" t="str">
        <f t="shared" si="0"/>
        <v>-</v>
      </c>
    </row>
    <row r="15" spans="1:5" x14ac:dyDescent="0.25">
      <c r="A15" s="4" t="s">
        <v>0</v>
      </c>
      <c r="B15" s="4" t="s">
        <v>0</v>
      </c>
      <c r="C15" s="13">
        <v>43718</v>
      </c>
      <c r="D15" s="17">
        <v>17.89967</v>
      </c>
      <c r="E15" s="5" t="str">
        <f t="shared" si="0"/>
        <v>-</v>
      </c>
    </row>
    <row r="16" spans="1:5" x14ac:dyDescent="0.25">
      <c r="A16" s="4" t="s">
        <v>0</v>
      </c>
      <c r="B16" s="4" t="s">
        <v>0</v>
      </c>
      <c r="C16" s="13">
        <v>43719</v>
      </c>
      <c r="D16" s="17">
        <v>19.83661</v>
      </c>
      <c r="E16" s="5" t="str">
        <f t="shared" si="0"/>
        <v>-</v>
      </c>
    </row>
    <row r="17" spans="1:5" x14ac:dyDescent="0.25">
      <c r="A17" s="4" t="s">
        <v>0</v>
      </c>
      <c r="B17" s="4" t="s">
        <v>0</v>
      </c>
      <c r="C17" s="13">
        <v>43720</v>
      </c>
      <c r="D17" s="17">
        <v>18.629629999999999</v>
      </c>
      <c r="E17" s="5" t="str">
        <f t="shared" si="0"/>
        <v>-</v>
      </c>
    </row>
    <row r="18" spans="1:5" x14ac:dyDescent="0.25">
      <c r="A18" s="4" t="s">
        <v>0</v>
      </c>
      <c r="B18" s="4" t="s">
        <v>0</v>
      </c>
      <c r="C18" s="13">
        <v>43721</v>
      </c>
      <c r="D18" s="17">
        <v>22.27169</v>
      </c>
      <c r="E18" s="5" t="str">
        <f t="shared" si="0"/>
        <v>-</v>
      </c>
    </row>
    <row r="19" spans="1:5" x14ac:dyDescent="0.25">
      <c r="A19" s="4" t="s">
        <v>0</v>
      </c>
      <c r="B19" s="4" t="s">
        <v>0</v>
      </c>
      <c r="C19" s="13">
        <v>43722</v>
      </c>
      <c r="D19" s="17">
        <v>29.293050000000001</v>
      </c>
      <c r="E19" s="5" t="str">
        <f t="shared" si="0"/>
        <v>-</v>
      </c>
    </row>
    <row r="20" spans="1:5" x14ac:dyDescent="0.25">
      <c r="A20" s="4" t="s">
        <v>0</v>
      </c>
      <c r="B20" s="4" t="s">
        <v>0</v>
      </c>
      <c r="C20" s="13">
        <v>43723</v>
      </c>
      <c r="D20" s="17">
        <v>31.177209999999999</v>
      </c>
      <c r="E20" s="5" t="str">
        <f t="shared" si="0"/>
        <v>-</v>
      </c>
    </row>
    <row r="21" spans="1:5" x14ac:dyDescent="0.25">
      <c r="A21" s="4" t="s">
        <v>0</v>
      </c>
      <c r="B21" s="4" t="s">
        <v>0</v>
      </c>
      <c r="C21" s="13">
        <v>43724</v>
      </c>
      <c r="D21" s="17">
        <v>30.50553</v>
      </c>
      <c r="E21" s="5" t="str">
        <f t="shared" si="0"/>
        <v>-</v>
      </c>
    </row>
    <row r="22" spans="1:5" x14ac:dyDescent="0.25">
      <c r="A22" s="4" t="s">
        <v>0</v>
      </c>
      <c r="B22" s="4" t="s">
        <v>0</v>
      </c>
      <c r="C22" s="13">
        <v>43725</v>
      </c>
      <c r="D22" s="17">
        <v>22.41384</v>
      </c>
      <c r="E22" s="5" t="str">
        <f t="shared" si="0"/>
        <v>-</v>
      </c>
    </row>
    <row r="23" spans="1:5" x14ac:dyDescent="0.25">
      <c r="A23" s="4" t="s">
        <v>0</v>
      </c>
      <c r="B23" s="4" t="s">
        <v>0</v>
      </c>
      <c r="C23" s="13">
        <v>43726</v>
      </c>
      <c r="D23" s="17">
        <v>32.683720000000001</v>
      </c>
      <c r="E23" s="5" t="str">
        <f t="shared" si="0"/>
        <v>-</v>
      </c>
    </row>
    <row r="24" spans="1:5" x14ac:dyDescent="0.25">
      <c r="A24" s="4" t="s">
        <v>0</v>
      </c>
      <c r="B24" s="4" t="s">
        <v>0</v>
      </c>
      <c r="C24" s="13">
        <v>43727</v>
      </c>
      <c r="D24" s="17">
        <v>34.451749999999997</v>
      </c>
      <c r="E24" s="5" t="str">
        <f t="shared" si="0"/>
        <v>-</v>
      </c>
    </row>
    <row r="25" spans="1:5" x14ac:dyDescent="0.25">
      <c r="A25" s="4" t="s">
        <v>0</v>
      </c>
      <c r="B25" s="4" t="s">
        <v>0</v>
      </c>
      <c r="C25" s="13">
        <v>43728</v>
      </c>
      <c r="D25" s="17">
        <v>12.79644</v>
      </c>
      <c r="E25" s="5" t="str">
        <f t="shared" si="0"/>
        <v>-</v>
      </c>
    </row>
    <row r="26" spans="1:5" x14ac:dyDescent="0.25">
      <c r="A26" s="4" t="s">
        <v>0</v>
      </c>
      <c r="B26" s="4" t="s">
        <v>0</v>
      </c>
      <c r="C26" s="13">
        <v>43729</v>
      </c>
      <c r="D26" s="17">
        <v>20.193770000000001</v>
      </c>
      <c r="E26" s="5" t="str">
        <f t="shared" si="0"/>
        <v>-</v>
      </c>
    </row>
    <row r="27" spans="1:5" x14ac:dyDescent="0.25">
      <c r="A27" s="4" t="s">
        <v>0</v>
      </c>
      <c r="B27" s="4" t="s">
        <v>0</v>
      </c>
      <c r="C27" s="13">
        <v>43730</v>
      </c>
      <c r="D27" s="17">
        <v>21.92353</v>
      </c>
      <c r="E27" s="5" t="str">
        <f t="shared" si="0"/>
        <v>-</v>
      </c>
    </row>
    <row r="28" spans="1:5" x14ac:dyDescent="0.25">
      <c r="A28" s="4" t="s">
        <v>0</v>
      </c>
      <c r="B28" s="4" t="s">
        <v>0</v>
      </c>
      <c r="C28" s="13">
        <v>43731</v>
      </c>
      <c r="D28" s="17">
        <v>19.919160000000002</v>
      </c>
      <c r="E28" s="5" t="str">
        <f t="shared" si="0"/>
        <v>-</v>
      </c>
    </row>
    <row r="29" spans="1:5" x14ac:dyDescent="0.25">
      <c r="A29" s="4" t="s">
        <v>0</v>
      </c>
      <c r="B29" s="4" t="s">
        <v>0</v>
      </c>
      <c r="C29" s="13">
        <v>43732</v>
      </c>
      <c r="D29" s="17">
        <v>25.424579999999999</v>
      </c>
      <c r="E29" s="5" t="str">
        <f t="shared" si="0"/>
        <v>-</v>
      </c>
    </row>
    <row r="30" spans="1:5" x14ac:dyDescent="0.25">
      <c r="A30" s="4" t="s">
        <v>0</v>
      </c>
      <c r="B30" s="4" t="s">
        <v>0</v>
      </c>
      <c r="C30" s="13">
        <v>43733</v>
      </c>
      <c r="D30" s="17">
        <v>20.066389999999998</v>
      </c>
      <c r="E30" s="5" t="str">
        <f t="shared" si="0"/>
        <v>-</v>
      </c>
    </row>
    <row r="31" spans="1:5" x14ac:dyDescent="0.25">
      <c r="A31" s="4" t="s">
        <v>0</v>
      </c>
      <c r="B31" s="4" t="s">
        <v>0</v>
      </c>
      <c r="C31" s="13">
        <v>43734</v>
      </c>
      <c r="D31" s="17">
        <v>20.354710000000001</v>
      </c>
      <c r="E31" s="5" t="str">
        <f t="shared" si="0"/>
        <v>-</v>
      </c>
    </row>
    <row r="32" spans="1:5" x14ac:dyDescent="0.25">
      <c r="A32" s="4" t="s">
        <v>0</v>
      </c>
      <c r="B32" s="4" t="s">
        <v>0</v>
      </c>
      <c r="C32" s="13">
        <v>43735</v>
      </c>
      <c r="D32" s="17">
        <v>12.94392</v>
      </c>
      <c r="E32" s="5" t="str">
        <f t="shared" si="0"/>
        <v>-</v>
      </c>
    </row>
    <row r="33" spans="1:5" x14ac:dyDescent="0.25">
      <c r="A33" s="4" t="s">
        <v>0</v>
      </c>
      <c r="B33" s="4" t="s">
        <v>0</v>
      </c>
      <c r="C33" s="13">
        <v>43736</v>
      </c>
      <c r="D33" s="17">
        <v>15.349959999999999</v>
      </c>
      <c r="E33" s="5" t="str">
        <f t="shared" si="0"/>
        <v>-</v>
      </c>
    </row>
    <row r="34" spans="1:5" x14ac:dyDescent="0.25">
      <c r="A34" s="4" t="s">
        <v>0</v>
      </c>
      <c r="B34" s="4" t="s">
        <v>0</v>
      </c>
      <c r="C34" s="13">
        <v>43737</v>
      </c>
      <c r="D34" s="17">
        <v>14.02506</v>
      </c>
      <c r="E34" s="5" t="str">
        <f t="shared" si="0"/>
        <v>-</v>
      </c>
    </row>
    <row r="35" spans="1:5" x14ac:dyDescent="0.25">
      <c r="A35" s="4" t="s">
        <v>0</v>
      </c>
      <c r="B35" s="4" t="s">
        <v>0</v>
      </c>
      <c r="C35" s="13">
        <v>43738</v>
      </c>
      <c r="D35" s="17">
        <v>17.734639999999999</v>
      </c>
      <c r="E35" s="5" t="str">
        <f t="shared" si="0"/>
        <v>-</v>
      </c>
    </row>
    <row r="36" spans="1:5" x14ac:dyDescent="0.25">
      <c r="A36" s="1" t="s">
        <v>10</v>
      </c>
      <c r="B36" s="9"/>
      <c r="C36" s="9"/>
      <c r="D36" s="9"/>
      <c r="E36" s="10">
        <f>COUNT(D6:D36)</f>
        <v>30</v>
      </c>
    </row>
    <row r="37" spans="1:5" x14ac:dyDescent="0.25">
      <c r="A37" s="1" t="s">
        <v>11</v>
      </c>
      <c r="B37" s="9"/>
      <c r="C37" s="9"/>
      <c r="D37" s="9"/>
      <c r="E37" s="12">
        <f>E36+'08`2019'!E38</f>
        <v>251</v>
      </c>
    </row>
    <row r="38" spans="1:5" x14ac:dyDescent="0.25">
      <c r="A38" s="6" t="s">
        <v>12</v>
      </c>
      <c r="B38" s="9"/>
      <c r="C38" s="9"/>
      <c r="D38" s="9"/>
      <c r="E38" s="10">
        <f>COUNT(E4:E35)</f>
        <v>0</v>
      </c>
    </row>
    <row r="39" spans="1:5" x14ac:dyDescent="0.25">
      <c r="A39" s="6" t="s">
        <v>13</v>
      </c>
      <c r="B39" s="9"/>
      <c r="C39" s="9"/>
      <c r="D39" s="9"/>
      <c r="E39" s="10">
        <f>COUNT(E4:E35)+'08`2019'!E40</f>
        <v>40</v>
      </c>
    </row>
    <row r="40" spans="1:5" x14ac:dyDescent="0.25">
      <c r="A40" s="1" t="s">
        <v>14</v>
      </c>
      <c r="B40" s="9"/>
      <c r="C40" s="9"/>
      <c r="D40" s="9"/>
      <c r="E40" s="20">
        <f>AVERAGE(D4:D35)</f>
        <v>22.521127333333336</v>
      </c>
    </row>
    <row r="41" spans="1:5" x14ac:dyDescent="0.25">
      <c r="A41" s="1" t="s">
        <v>15</v>
      </c>
      <c r="B41" s="9"/>
      <c r="C41" s="9"/>
      <c r="D41" s="9"/>
      <c r="E41" s="14">
        <f>E37/273</f>
        <v>0.91941391941391937</v>
      </c>
    </row>
  </sheetData>
  <mergeCells count="5">
    <mergeCell ref="A1:E1"/>
    <mergeCell ref="A2:E2"/>
    <mergeCell ref="A3:A5"/>
    <mergeCell ref="B3:B5"/>
    <mergeCell ref="C3:C5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01.2019</vt:lpstr>
      <vt:lpstr>02.2019</vt:lpstr>
      <vt:lpstr>03`2019</vt:lpstr>
      <vt:lpstr>04`2019</vt:lpstr>
      <vt:lpstr>05`2019</vt:lpstr>
      <vt:lpstr>06`2019</vt:lpstr>
      <vt:lpstr>07`2019</vt:lpstr>
      <vt:lpstr>08`2019</vt:lpstr>
      <vt:lpstr>09`2019</vt:lpstr>
      <vt:lpstr>10`2019</vt:lpstr>
      <vt:lpstr>11`2019</vt:lpstr>
      <vt:lpstr>12`2019</vt:lpstr>
      <vt:lpstr>'01.2019'!Print_Area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Потребител на Windows</cp:lastModifiedBy>
  <cp:lastPrinted>2020-01-20T08:14:27Z</cp:lastPrinted>
  <dcterms:created xsi:type="dcterms:W3CDTF">2011-02-18T08:36:05Z</dcterms:created>
  <dcterms:modified xsi:type="dcterms:W3CDTF">2020-02-17T11:32:01Z</dcterms:modified>
</cp:coreProperties>
</file>